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rashoda'!$B$1:$L$78</definedName>
    <definedName name="_xlnm.Print_Area" localSheetId="6">'POSEBNI DIO'!$A$1:$L$60</definedName>
    <definedName name="_xlnm.Print_Area" localSheetId="0">SAŽETAK!$A$1:$K$34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K23" i="1"/>
  <c r="J23" i="1"/>
  <c r="K25" i="1"/>
  <c r="J25" i="1"/>
  <c r="J24" i="1"/>
  <c r="K24" i="1"/>
  <c r="K10" i="3" l="1"/>
  <c r="B6" i="5"/>
  <c r="B7" i="5"/>
  <c r="G11" i="3" l="1"/>
  <c r="G13" i="3"/>
  <c r="J24" i="3"/>
  <c r="K59" i="3"/>
  <c r="L73" i="3"/>
  <c r="K72" i="3"/>
  <c r="K71" i="3"/>
  <c r="K70" i="3"/>
  <c r="J74" i="3"/>
  <c r="K75" i="3"/>
  <c r="J67" i="3"/>
  <c r="K55" i="3"/>
  <c r="K47" i="3"/>
  <c r="K43" i="3"/>
  <c r="K42" i="3"/>
  <c r="K41" i="3"/>
  <c r="K40" i="3"/>
  <c r="G24" i="3"/>
  <c r="G69" i="3"/>
  <c r="G73" i="3"/>
  <c r="J77" i="3"/>
  <c r="G77" i="3"/>
  <c r="G74" i="3"/>
  <c r="G67" i="3"/>
  <c r="K68" i="3"/>
  <c r="G66" i="3"/>
  <c r="F20" i="5"/>
  <c r="F19" i="5"/>
  <c r="B19" i="5"/>
  <c r="B11" i="5"/>
  <c r="I26" i="1" l="1"/>
  <c r="J26" i="1" l="1"/>
  <c r="K14" i="1"/>
  <c r="K13" i="1"/>
  <c r="K10" i="1"/>
  <c r="J14" i="1"/>
  <c r="J13" i="1"/>
  <c r="J10" i="1"/>
  <c r="I15" i="1"/>
  <c r="I12" i="1"/>
  <c r="H26" i="1"/>
  <c r="K26" i="1" s="1"/>
  <c r="G26" i="1"/>
  <c r="H15" i="1"/>
  <c r="G15" i="1"/>
  <c r="H12" i="1"/>
  <c r="H16" i="1" s="1"/>
  <c r="H27" i="1" s="1"/>
  <c r="K27" i="1" s="1"/>
  <c r="G12" i="1"/>
  <c r="F15" i="1"/>
  <c r="F12" i="1"/>
  <c r="K18" i="3"/>
  <c r="K17" i="3"/>
  <c r="I15" i="3"/>
  <c r="I11" i="3" s="1"/>
  <c r="I10" i="3" s="1"/>
  <c r="H15" i="3"/>
  <c r="H11" i="3" s="1"/>
  <c r="H10" i="3" s="1"/>
  <c r="J16" i="3"/>
  <c r="G16" i="3"/>
  <c r="G15" i="3" s="1"/>
  <c r="K65" i="3"/>
  <c r="K64" i="3"/>
  <c r="K63" i="3"/>
  <c r="K60" i="3"/>
  <c r="K58" i="3"/>
  <c r="K57" i="3"/>
  <c r="K56" i="3"/>
  <c r="K54" i="3"/>
  <c r="K52" i="3"/>
  <c r="K51" i="3"/>
  <c r="K50" i="3"/>
  <c r="K49" i="3"/>
  <c r="K48" i="3"/>
  <c r="K46" i="3"/>
  <c r="K45" i="3"/>
  <c r="K39" i="3"/>
  <c r="K37" i="3"/>
  <c r="K36" i="3"/>
  <c r="K35" i="3"/>
  <c r="K32" i="3"/>
  <c r="K30" i="3"/>
  <c r="K28" i="3"/>
  <c r="K27" i="3"/>
  <c r="J44" i="3"/>
  <c r="J73" i="3"/>
  <c r="J71" i="3"/>
  <c r="J70" i="3" s="1"/>
  <c r="L70" i="3" s="1"/>
  <c r="J62" i="3"/>
  <c r="J53" i="3"/>
  <c r="J38" i="3"/>
  <c r="J34" i="3"/>
  <c r="J31" i="3"/>
  <c r="J29" i="3"/>
  <c r="J26" i="3"/>
  <c r="J25" i="3" s="1"/>
  <c r="L25" i="3" s="1"/>
  <c r="I24" i="3"/>
  <c r="H24" i="3"/>
  <c r="I69" i="3"/>
  <c r="H69" i="3"/>
  <c r="G71" i="3"/>
  <c r="G70" i="3" s="1"/>
  <c r="G62" i="3"/>
  <c r="G61" i="3" s="1"/>
  <c r="G53" i="3"/>
  <c r="G44" i="3"/>
  <c r="G38" i="3"/>
  <c r="G34" i="3"/>
  <c r="G31" i="3"/>
  <c r="G29" i="3"/>
  <c r="G26" i="3"/>
  <c r="G25" i="3" s="1"/>
  <c r="E7" i="8"/>
  <c r="D7" i="8"/>
  <c r="C7" i="8"/>
  <c r="B7" i="8"/>
  <c r="B6" i="8"/>
  <c r="F8" i="8"/>
  <c r="F17" i="5"/>
  <c r="F16" i="5"/>
  <c r="F9" i="5"/>
  <c r="F8" i="5"/>
  <c r="B15" i="5"/>
  <c r="B14" i="5" s="1"/>
  <c r="F16" i="1" l="1"/>
  <c r="F27" i="1" s="1"/>
  <c r="J27" i="1" s="1"/>
  <c r="G10" i="3"/>
  <c r="G12" i="3"/>
  <c r="G33" i="3"/>
  <c r="G16" i="1"/>
  <c r="G27" i="1" s="1"/>
  <c r="F6" i="8"/>
  <c r="F7" i="8"/>
  <c r="H23" i="3"/>
  <c r="I23" i="3"/>
  <c r="K26" i="3"/>
  <c r="K29" i="3"/>
  <c r="K31" i="3"/>
  <c r="K34" i="3"/>
  <c r="K38" i="3"/>
  <c r="K53" i="3"/>
  <c r="K62" i="3"/>
  <c r="K74" i="3"/>
  <c r="K44" i="3"/>
  <c r="J15" i="3"/>
  <c r="L16" i="3"/>
  <c r="K16" i="3"/>
  <c r="I16" i="1"/>
  <c r="K12" i="1"/>
  <c r="J12" i="1"/>
  <c r="K15" i="1"/>
  <c r="J15" i="1"/>
  <c r="K73" i="3"/>
  <c r="J61" i="3"/>
  <c r="J69" i="3"/>
  <c r="K25" i="3"/>
  <c r="J33" i="3"/>
  <c r="G8" i="8"/>
  <c r="G7" i="8" s="1"/>
  <c r="C6" i="8"/>
  <c r="D6" i="8"/>
  <c r="E6" i="8"/>
  <c r="G20" i="5"/>
  <c r="G17" i="5"/>
  <c r="G16" i="5"/>
  <c r="G9" i="5"/>
  <c r="G8" i="5"/>
  <c r="E19" i="5"/>
  <c r="E15" i="5"/>
  <c r="E7" i="5"/>
  <c r="D7" i="5"/>
  <c r="C7" i="5"/>
  <c r="D11" i="5"/>
  <c r="C11" i="5"/>
  <c r="D15" i="5"/>
  <c r="C15" i="5"/>
  <c r="D19" i="5"/>
  <c r="C19" i="5"/>
  <c r="I27" i="1" l="1"/>
  <c r="J16" i="1"/>
  <c r="G6" i="8"/>
  <c r="K67" i="3"/>
  <c r="J66" i="3"/>
  <c r="G23" i="3"/>
  <c r="E14" i="5"/>
  <c r="F14" i="5" s="1"/>
  <c r="C14" i="5"/>
  <c r="D14" i="5"/>
  <c r="G14" i="5" s="1"/>
  <c r="C6" i="5"/>
  <c r="D6" i="5"/>
  <c r="F7" i="5"/>
  <c r="G7" i="5"/>
  <c r="E6" i="5"/>
  <c r="F15" i="5"/>
  <c r="G15" i="5"/>
  <c r="G19" i="5"/>
  <c r="K16" i="1"/>
  <c r="J11" i="3"/>
  <c r="L15" i="3"/>
  <c r="K15" i="3"/>
  <c r="L69" i="3"/>
  <c r="K69" i="3"/>
  <c r="L33" i="3"/>
  <c r="K33" i="3"/>
  <c r="L61" i="3"/>
  <c r="K61" i="3"/>
  <c r="K66" i="3" l="1"/>
  <c r="J10" i="3"/>
  <c r="L11" i="3"/>
  <c r="K11" i="3"/>
  <c r="F6" i="5"/>
  <c r="G6" i="5"/>
  <c r="J23" i="3"/>
  <c r="K24" i="3"/>
  <c r="L24" i="3"/>
  <c r="L10" i="3" l="1"/>
  <c r="L23" i="3"/>
  <c r="K23" i="3"/>
</calcChain>
</file>

<file path=xl/sharedStrings.xml><?xml version="1.0" encoding="utf-8"?>
<sst xmlns="http://schemas.openxmlformats.org/spreadsheetml/2006/main" count="280" uniqueCount="158">
  <si>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</si>
  <si>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</si>
  <si>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</si>
  <si>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</si>
  <si>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</si>
  <si>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</si>
  <si>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</si>
  <si>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</si>
  <si>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</si>
  <si>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</si>
  <si>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</si>
  <si>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</si>
  <si>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</si>
  <si>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</si>
  <si>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</si>
  <si>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</si>
  <si>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</si>
  <si>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</si>
  <si>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</si>
  <si>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</si>
  <si>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</si>
  <si>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</si>
  <si>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</si>
  <si>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</si>
  <si>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</si>
  <si>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</si>
  <si>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</si>
  <si>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</si>
  <si>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</si>
  <si>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</si>
  <si>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</si>
  <si>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</si>
  <si>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</si>
  <si>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</si>
  <si>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</si>
  <si>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</si>
  <si>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</si>
  <si>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</si>
  <si>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</si>
  <si>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</si>
  <si>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</si>
  <si>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</si>
  <si>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</si>
  <si>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</si>
  <si>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</si>
  <si>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</si>
  <si>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</si>
  <si>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</si>
  <si>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</si>
  <si>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</si>
  <si>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</si>
  <si>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</si>
  <si>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</si>
  <si>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</si>
  <si>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</si>
  <si>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</si>
  <si>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</si>
  <si>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</si>
  <si>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</si>
  <si>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</si>
  <si>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</si>
  <si>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</si>
  <si>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</si>
  <si>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</si>
  <si>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</si>
  <si>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</si>
  <si>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</si>
  <si>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</si>
  <si>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</si>
  <si>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</si>
  <si>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</si>
  <si>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</si>
  <si>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</si>
  <si>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5 Pomoći</t>
  </si>
  <si>
    <t>51 Pomoći EU</t>
  </si>
  <si>
    <t>Plaće za prekovremeni rad</t>
  </si>
  <si>
    <t>Ostali rashodi za zaposlene</t>
  </si>
  <si>
    <t>Doprinosi na plaće</t>
  </si>
  <si>
    <t>Doprinosi za obvezno zdravstveno osiguranje</t>
  </si>
  <si>
    <t>Naknada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</si>
  <si>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</si>
  <si>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</si>
  <si>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</si>
  <si>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</si>
  <si>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</si>
  <si>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</si>
  <si>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</si>
  <si>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</si>
  <si>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</si>
  <si>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</si>
  <si>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</si>
  <si>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</si>
  <si>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</si>
  <si>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</si>
  <si>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</si>
  <si>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Financijski rashodi</t>
  </si>
  <si>
    <t>Naknade za rad predstavničkih i izvršnih tijela</t>
  </si>
  <si>
    <t>Reprezentacija</t>
  </si>
  <si>
    <t>Članarine i norme</t>
  </si>
  <si>
    <t>Pristojbe i naknade</t>
  </si>
  <si>
    <t>Troškovi sudskih postupaka</t>
  </si>
  <si>
    <t>Ostali financijski rashodi</t>
  </si>
  <si>
    <t>Bankarske usluge i usluge platnog prometa</t>
  </si>
  <si>
    <t>Zatezne kamate</t>
  </si>
  <si>
    <t>Ostali nespomenujti financijski rashodi</t>
  </si>
  <si>
    <t>Nematerijalna imovina</t>
  </si>
  <si>
    <t>Licence</t>
  </si>
  <si>
    <t>Rashodi za nabavu proizvedene dugotrajn e imovine</t>
  </si>
  <si>
    <t>Postrojenja i oprema</t>
  </si>
  <si>
    <t>Oprema za održavanje i zaštitu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</si>
  <si>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</si>
  <si>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</si>
  <si>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</si>
  <si>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077 65</t>
  </si>
  <si>
    <t>HRVATSKI ZAVOD ZA NORME</t>
  </si>
  <si>
    <t>OPĆI PRIHODI I PRIMICI</t>
  </si>
  <si>
    <t>SREDSTVA UČEŠĆA ZA POMOĆI</t>
  </si>
  <si>
    <t>POMOĆI EU</t>
  </si>
  <si>
    <t>GOSPODARSTVO</t>
  </si>
  <si>
    <t>A651002</t>
  </si>
  <si>
    <t>ADMINISTRACIJA I UPRAVLJANJE HRVATSKOG ZAVODA ZA NORME</t>
  </si>
  <si>
    <t>Opći prihodi i primici</t>
  </si>
  <si>
    <t>Plaće za redovni rad</t>
  </si>
  <si>
    <t>Naknade za prijevoz, za rad na terenu i odvojeni život</t>
  </si>
  <si>
    <t xml:space="preserve">Naknade za rad predstavničkih i izvršnih tijela, povjerenstava i slično </t>
  </si>
  <si>
    <t>Rashodi za nabavu proizvedene dugotrajne imovine</t>
  </si>
  <si>
    <t>A651013</t>
  </si>
  <si>
    <t>PROJEKT PREVOĐENJA NORMA ZA EU ZAKONODAVSTVO</t>
  </si>
  <si>
    <t>Sredstva učešća za projekt</t>
  </si>
  <si>
    <t>Pomoći EU</t>
  </si>
  <si>
    <t>K651011</t>
  </si>
  <si>
    <t>INFORMATIZACIJA</t>
  </si>
  <si>
    <t>RAZVOJ I ODRŽAVANJE NORMIZACIJSKOG SUSTAVA ZA RH</t>
  </si>
  <si>
    <t xml:space="preserve"> IZVRŠENJE 
1.-12.2023. </t>
  </si>
  <si>
    <t>Materijal i sirovine</t>
  </si>
  <si>
    <t>Usluge promidžbe i informiranja</t>
  </si>
  <si>
    <t>Premije osiguranja</t>
  </si>
  <si>
    <t>Uredska oprema i namještaj</t>
  </si>
  <si>
    <t xml:space="preserve">OSTVARENJE/ IZVRŠENJE 
1.-12.2022. </t>
  </si>
  <si>
    <t xml:space="preserve">OSTVARENJE/ IZVRŠENJE 
1.-12.2023. </t>
  </si>
  <si>
    <t xml:space="preserve"> IZVRŠENJE 
1.-12.2022. </t>
  </si>
  <si>
    <t xml:space="preserve">Ostali rashodi </t>
  </si>
  <si>
    <t>Kazne, penali i naknade štete</t>
  </si>
  <si>
    <t>Naknade štete zaposlenicima</t>
  </si>
  <si>
    <t>Nematerijalna proizvedena imovina</t>
  </si>
  <si>
    <t>Ulaganje u računalne programe</t>
  </si>
  <si>
    <t>Pomoći iz inozemstva (darovnice) i od subjekata unutar …</t>
  </si>
  <si>
    <t>Pomoći od međunarodnih organizacija te institucija i tijela …</t>
  </si>
  <si>
    <t>Tekuće pomoći od institucija i tijela EU</t>
  </si>
  <si>
    <t>IZVRŠENJE FINANCIJSKOG PLANA PRORAČUNSKOG KORISNIKA DRŽAVNOG PRORAČUNA
ZA  2023. GODINU</t>
  </si>
  <si>
    <t>Iznosi u stupcu "OSTVARENJE/IZVRŠENJE 2022." preračunavaju se iz kuna u eure prema fiksnom tečaju konverzije (1 EUR=7,53450 kuna) i po pravilima za preračunavanje i zaokruživanje.</t>
  </si>
  <si>
    <t>Plavo obojane ćelije u stupcima 2-5 imaju upisane formule, u njih se podaci ne unose, nego se izračunavaju temeljem podataka unesenih u bijele ćelije.</t>
  </si>
  <si>
    <t>U stupcima 6 i 7 formule su unesene u sve ćelije (i plavo i bijelo obojane). Izračuni će se pojaviti s unosom podataka u stupce 2-5.</t>
  </si>
  <si>
    <t>REBALANS 2023.*</t>
  </si>
  <si>
    <t xml:space="preserve">OSTVARENJE/IZVRŠENJE 2022. </t>
  </si>
  <si>
    <t xml:space="preserve">OSTVARENJE/IZVRŠENJE 2023. </t>
  </si>
  <si>
    <t xml:space="preserve">Iznosi u stupcima "OSTVARENJE/IZVRŠENJE 2022." i "OSTVARENJE/IZVRŠENJE 2023." iskazuju se na dvije decimale. U stupcima u kojima se iskazuje plan iznosi se iskazuju </t>
  </si>
  <si>
    <t>isključivo bez decimala.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</si>
</sst>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4" borderId="0" applyNumberFormat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4" fillId="0" borderId="3" xfId="0" applyFont="1" applyBorder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1" fillId="0" borderId="0" xfId="0" applyFont="1"/>
    <xf numFmtId="0" fontId="10" fillId="3" borderId="3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right"/>
    </xf>
    <xf numFmtId="4" fontId="13" fillId="2" borderId="4" xfId="0" applyNumberFormat="1" applyFont="1" applyFill="1" applyBorder="1" applyAlignment="1">
      <alignment horizontal="right"/>
    </xf>
    <xf numFmtId="0" fontId="14" fillId="0" borderId="3" xfId="0" applyFont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0" fontId="14" fillId="0" borderId="4" xfId="0" applyFont="1" applyBorder="1" applyAlignment="1">
      <alignment horizontal="left" vertical="center" wrapText="1"/>
    </xf>
    <xf numFmtId="0" fontId="11" fillId="0" borderId="3" xfId="0" applyFont="1" applyBorder="1"/>
    <xf numFmtId="0" fontId="12" fillId="0" borderId="3" xfId="0" applyFont="1" applyBorder="1" applyAlignment="1">
      <alignment vertical="top" wrapText="1"/>
    </xf>
    <xf numFmtId="4" fontId="11" fillId="0" borderId="3" xfId="0" applyNumberFormat="1" applyFont="1" applyBorder="1"/>
    <xf numFmtId="4" fontId="11" fillId="0" borderId="0" xfId="0" applyNumberFormat="1" applyFont="1"/>
    <xf numFmtId="0" fontId="11" fillId="0" borderId="3" xfId="0" applyFont="1" applyBorder="1" applyAlignment="1">
      <alignment vertical="top" wrapText="1"/>
    </xf>
    <xf numFmtId="0" fontId="12" fillId="0" borderId="3" xfId="0" applyFont="1" applyBorder="1"/>
    <xf numFmtId="0" fontId="11" fillId="0" borderId="3" xfId="0" applyFont="1" applyBorder="1" applyAlignment="1">
      <alignment wrapText="1"/>
    </xf>
    <xf numFmtId="4" fontId="11" fillId="0" borderId="3" xfId="0" applyNumberFormat="1" applyFont="1" applyBorder="1" applyAlignment="1">
      <alignment vertical="top" wrapText="1"/>
    </xf>
    <xf numFmtId="3" fontId="11" fillId="0" borderId="3" xfId="0" applyNumberFormat="1" applyFont="1" applyBorder="1"/>
    <xf numFmtId="3" fontId="12" fillId="0" borderId="3" xfId="0" applyNumberFormat="1" applyFont="1" applyBorder="1"/>
    <xf numFmtId="4" fontId="12" fillId="0" borderId="3" xfId="0" applyNumberFormat="1" applyFont="1" applyBorder="1"/>
    <xf numFmtId="0" fontId="12" fillId="0" borderId="3" xfId="0" applyFont="1" applyBorder="1" applyAlignment="1">
      <alignment wrapText="1"/>
    </xf>
    <xf numFmtId="3" fontId="10" fillId="2" borderId="4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/>
    <xf numFmtId="3" fontId="10" fillId="2" borderId="3" xfId="0" applyNumberFormat="1" applyFont="1" applyFill="1" applyBorder="1"/>
    <xf numFmtId="0" fontId="16" fillId="2" borderId="3" xfId="0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horizontal="right" wrapText="1"/>
    </xf>
    <xf numFmtId="0" fontId="12" fillId="0" borderId="0" xfId="0" applyFont="1" applyAlignment="1">
      <alignment vertical="top" wrapText="1"/>
    </xf>
    <xf numFmtId="4" fontId="15" fillId="2" borderId="3" xfId="0" applyNumberFormat="1" applyFont="1" applyFill="1" applyBorder="1" applyAlignment="1">
      <alignment vertical="center" wrapText="1"/>
    </xf>
    <xf numFmtId="3" fontId="15" fillId="2" borderId="3" xfId="0" applyNumberFormat="1" applyFont="1" applyFill="1" applyBorder="1" applyAlignment="1">
      <alignment vertical="center" wrapText="1"/>
    </xf>
    <xf numFmtId="0" fontId="17" fillId="2" borderId="3" xfId="0" quotePrefix="1" applyFont="1" applyFill="1" applyBorder="1" applyAlignment="1">
      <alignment horizontal="left" vertical="center" wrapText="1" indent="1"/>
    </xf>
    <xf numFmtId="0" fontId="17" fillId="2" borderId="3" xfId="0" applyFont="1" applyFill="1" applyBorder="1" applyAlignment="1">
      <alignment horizontal="left" vertical="center" indent="1"/>
    </xf>
    <xf numFmtId="0" fontId="17" fillId="2" borderId="3" xfId="0" applyFont="1" applyFill="1" applyBorder="1" applyAlignment="1">
      <alignment horizontal="left" vertical="center" wrapText="1" indent="1"/>
    </xf>
    <xf numFmtId="3" fontId="10" fillId="2" borderId="3" xfId="0" applyNumberFormat="1" applyFont="1" applyFill="1" applyBorder="1" applyAlignment="1">
      <alignment horizontal="right" wrapText="1"/>
    </xf>
    <xf numFmtId="4" fontId="12" fillId="0" borderId="0" xfId="0" applyNumberFormat="1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0" fillId="0" borderId="3" xfId="0" quotePrefix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0" fontId="16" fillId="3" borderId="2" xfId="0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horizontal="right"/>
    </xf>
    <xf numFmtId="4" fontId="10" fillId="3" borderId="3" xfId="0" applyNumberFormat="1" applyFont="1" applyFill="1" applyBorder="1" applyAlignment="1">
      <alignment horizontal="right"/>
    </xf>
    <xf numFmtId="4" fontId="11" fillId="4" borderId="3" xfId="2" applyNumberFormat="1" applyFont="1" applyBorder="1" applyAlignment="1">
      <alignment horizontal="right"/>
    </xf>
    <xf numFmtId="0" fontId="15" fillId="3" borderId="1" xfId="0" applyFont="1" applyFill="1" applyBorder="1" applyAlignment="1">
      <alignment horizontal="left" vertical="center"/>
    </xf>
    <xf numFmtId="3" fontId="10" fillId="3" borderId="3" xfId="0" applyNumberFormat="1" applyFont="1" applyFill="1" applyBorder="1" applyAlignment="1">
      <alignment horizontal="right" wrapText="1"/>
    </xf>
    <xf numFmtId="4" fontId="10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0" fillId="0" borderId="3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1" fillId="3" borderId="0" xfId="0" applyFont="1" applyFill="1"/>
    <xf numFmtId="0" fontId="11" fillId="0" borderId="0" xfId="0" applyFont="1" applyAlignment="1">
      <alignment horizontal="left"/>
    </xf>
    <xf numFmtId="3" fontId="10" fillId="3" borderId="3" xfId="0" applyNumberFormat="1" applyFont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2" fontId="10" fillId="3" borderId="3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/>
    </xf>
    <xf numFmtId="4" fontId="10" fillId="2" borderId="4" xfId="0" applyNumberFormat="1" applyFont="1" applyFill="1" applyBorder="1" applyAlignment="1">
      <alignment horizontal="right"/>
    </xf>
    <xf numFmtId="0" fontId="19" fillId="0" borderId="3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9" fillId="0" borderId="3" xfId="0" applyFont="1" applyBorder="1"/>
    <xf numFmtId="3" fontId="9" fillId="0" borderId="3" xfId="0" applyNumberFormat="1" applyFont="1" applyBorder="1"/>
    <xf numFmtId="4" fontId="9" fillId="0" borderId="3" xfId="0" applyNumberFormat="1" applyFont="1" applyBorder="1"/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0" fillId="3" borderId="3" xfId="0" quotePrefix="1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/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" fontId="11" fillId="0" borderId="3" xfId="0" applyNumberFormat="1" applyFont="1" applyBorder="1" applyAlignment="1">
      <alignment wrapText="1"/>
    </xf>
    <xf numFmtId="0" fontId="0" fillId="0" borderId="0" xfId="0" applyAlignment="1"/>
    <xf numFmtId="0" fontId="13" fillId="2" borderId="4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4" fontId="11" fillId="0" borderId="3" xfId="0" applyNumberFormat="1" applyFont="1" applyBorder="1" applyAlignment="1"/>
    <xf numFmtId="4" fontId="4" fillId="0" borderId="3" xfId="0" applyNumberFormat="1" applyFont="1" applyBorder="1"/>
    <xf numFmtId="0" fontId="10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vertical="center" wrapText="1"/>
    </xf>
    <xf numFmtId="3" fontId="10" fillId="0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11" fillId="0" borderId="0" xfId="0" applyFont="1" applyAlignment="1"/>
    <xf numFmtId="0" fontId="21" fillId="0" borderId="0" xfId="0" applyFont="1" applyAlignment="1">
      <alignment horizontal="left" vertical="top"/>
    </xf>
    <xf numFmtId="4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 wrapText="1"/>
    </xf>
    <xf numFmtId="4" fontId="10" fillId="0" borderId="0" xfId="0" applyNumberFormat="1" applyFont="1" applyBorder="1" applyAlignment="1">
      <alignment horizontal="right"/>
    </xf>
    <xf numFmtId="4" fontId="10" fillId="0" borderId="3" xfId="0" applyNumberFormat="1" applyFont="1" applyFill="1" applyBorder="1" applyAlignment="1">
      <alignment horizontal="right" vertical="center" wrapText="1"/>
    </xf>
    <xf numFmtId="4" fontId="9" fillId="4" borderId="3" xfId="2" applyNumberFormat="1" applyFont="1" applyBorder="1" applyAlignment="1">
      <alignment horizontal="right"/>
    </xf>
    <xf numFmtId="4" fontId="6" fillId="0" borderId="3" xfId="0" applyNumberFormat="1" applyFont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center" wrapText="1"/>
    </xf>
    <xf numFmtId="0" fontId="10" fillId="3" borderId="3" xfId="0" quotePrefix="1" applyFont="1" applyFill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wrapText="1"/>
    </xf>
    <xf numFmtId="0" fontId="10" fillId="3" borderId="2" xfId="0" quotePrefix="1" applyFont="1" applyFill="1" applyBorder="1" applyAlignment="1">
      <alignment horizontal="left" wrapText="1"/>
    </xf>
    <xf numFmtId="0" fontId="10" fillId="3" borderId="4" xfId="0" quotePrefix="1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20% - Isticanje1" xfId="2" builtinId="30"/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8"/>
  <sheetViews>
    <sheetView tabSelected="1" topLeftCell="A7" zoomScaleNormal="100" workbookViewId="0">
      <selection activeCell="E35" sqref="E35"/>
    </sheetView>
  </sheetViews>
  <sheetFormatPr defaultRowHeight="15.75" x14ac:dyDescent="0.25"/>
  <cols>
    <col min="1" max="4" width="9.140625" style="21"/>
    <col min="5" max="5" width="20.5703125" style="21" customWidth="1"/>
    <col min="6" max="6" width="20.140625" style="21" customWidth="1"/>
    <col min="7" max="7" width="19.85546875" style="21" customWidth="1"/>
    <col min="8" max="8" width="20.7109375" style="21" customWidth="1"/>
    <col min="9" max="9" width="21.85546875" style="21" customWidth="1"/>
    <col min="10" max="10" width="13.5703125" style="21" customWidth="1"/>
    <col min="11" max="11" width="13.42578125" style="21" customWidth="1"/>
    <col min="12" max="12" width="25.28515625" style="21" customWidth="1"/>
    <col min="13" max="16384" width="9.140625" style="21"/>
  </cols>
  <sheetData>
    <row r="1" spans="1:12" ht="42" customHeight="1" x14ac:dyDescent="0.25">
      <c r="A1" s="147" t="s">
        <v>149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64"/>
    </row>
    <row r="2" spans="1:12" ht="18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 customHeight="1" x14ac:dyDescent="0.25">
      <c r="A3" s="147" t="s">
        <v>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20"/>
    </row>
    <row r="4" spans="1:12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20"/>
    </row>
    <row r="5" spans="1:12" ht="18" customHeight="1" x14ac:dyDescent="0.25">
      <c r="A5" s="147" t="s">
        <v>62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9"/>
    </row>
    <row r="6" spans="1:12" ht="18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18" customHeight="1" x14ac:dyDescent="0.25">
      <c r="A7" s="161" t="s">
        <v>72</v>
      </c>
      <c r="B7" s="161"/>
      <c r="C7" s="161"/>
      <c r="D7" s="161"/>
      <c r="E7" s="161"/>
      <c r="F7" s="65"/>
      <c r="G7" s="66"/>
      <c r="H7" s="66"/>
      <c r="I7" s="66"/>
      <c r="J7" s="67"/>
      <c r="K7" s="67"/>
    </row>
    <row r="8" spans="1:12" ht="31.5" x14ac:dyDescent="0.25">
      <c r="A8" s="155" t="s">
        <v>8</v>
      </c>
      <c r="B8" s="155"/>
      <c r="C8" s="155"/>
      <c r="D8" s="155"/>
      <c r="E8" s="155"/>
      <c r="F8" s="146" t="s">
        <v>154</v>
      </c>
      <c r="G8" s="145" t="s">
        <v>153</v>
      </c>
      <c r="H8" s="68" t="s">
        <v>58</v>
      </c>
      <c r="I8" s="146" t="s">
        <v>155</v>
      </c>
      <c r="J8" s="68" t="s">
        <v>30</v>
      </c>
      <c r="K8" s="68" t="s">
        <v>59</v>
      </c>
    </row>
    <row r="9" spans="1:12" x14ac:dyDescent="0.25">
      <c r="A9" s="156">
        <v>1</v>
      </c>
      <c r="B9" s="156"/>
      <c r="C9" s="156"/>
      <c r="D9" s="156"/>
      <c r="E9" s="157"/>
      <c r="F9" s="68">
        <v>2</v>
      </c>
      <c r="G9" s="69">
        <v>3</v>
      </c>
      <c r="H9" s="69">
        <v>4</v>
      </c>
      <c r="I9" s="69">
        <v>5</v>
      </c>
      <c r="J9" s="69" t="s">
        <v>41</v>
      </c>
      <c r="K9" s="69" t="s">
        <v>42</v>
      </c>
    </row>
    <row r="10" spans="1:12" x14ac:dyDescent="0.25">
      <c r="A10" s="151" t="s">
        <v>32</v>
      </c>
      <c r="B10" s="152"/>
      <c r="C10" s="152"/>
      <c r="D10" s="152"/>
      <c r="E10" s="153"/>
      <c r="F10" s="141">
        <v>1278564.7</v>
      </c>
      <c r="G10" s="70">
        <v>1731079</v>
      </c>
      <c r="H10" s="70">
        <v>1591541</v>
      </c>
      <c r="I10" s="71">
        <v>1517644.1</v>
      </c>
      <c r="J10" s="71">
        <f>I10/F10*100</f>
        <v>118.69904589106832</v>
      </c>
      <c r="K10" s="71">
        <f>I10/H10*100</f>
        <v>95.356896240813157</v>
      </c>
    </row>
    <row r="11" spans="1:12" x14ac:dyDescent="0.25">
      <c r="A11" s="154" t="s">
        <v>31</v>
      </c>
      <c r="B11" s="153"/>
      <c r="C11" s="153"/>
      <c r="D11" s="153"/>
      <c r="E11" s="153"/>
      <c r="F11" s="141">
        <v>0</v>
      </c>
      <c r="G11" s="70">
        <v>0</v>
      </c>
      <c r="H11" s="70">
        <v>0</v>
      </c>
      <c r="I11" s="71">
        <v>0</v>
      </c>
      <c r="J11" s="71"/>
      <c r="K11" s="70"/>
    </row>
    <row r="12" spans="1:12" x14ac:dyDescent="0.25">
      <c r="A12" s="148" t="s">
        <v>0</v>
      </c>
      <c r="B12" s="149"/>
      <c r="C12" s="149"/>
      <c r="D12" s="149"/>
      <c r="E12" s="150"/>
      <c r="F12" s="142">
        <f>SUM(F10:F11)</f>
        <v>1278564.7</v>
      </c>
      <c r="G12" s="73">
        <f>SUM(G10:G11)</f>
        <v>1731079</v>
      </c>
      <c r="H12" s="73">
        <f>SUM(H10:H11)</f>
        <v>1591541</v>
      </c>
      <c r="I12" s="74">
        <f>SUM(I10:I11)</f>
        <v>1517644.1</v>
      </c>
      <c r="J12" s="75">
        <f t="shared" ref="J12:J16" si="0">I12/F12*100</f>
        <v>118.69904589106832</v>
      </c>
      <c r="K12" s="75">
        <f>I12/H12*100</f>
        <v>95.356896240813157</v>
      </c>
    </row>
    <row r="13" spans="1:12" x14ac:dyDescent="0.25">
      <c r="A13" s="160" t="s">
        <v>33</v>
      </c>
      <c r="B13" s="152"/>
      <c r="C13" s="152"/>
      <c r="D13" s="152"/>
      <c r="E13" s="152"/>
      <c r="F13" s="143">
        <v>1259222.33</v>
      </c>
      <c r="G13" s="70">
        <v>1708757</v>
      </c>
      <c r="H13" s="70">
        <v>1569219</v>
      </c>
      <c r="I13" s="71">
        <v>1500272.18</v>
      </c>
      <c r="J13" s="71">
        <f t="shared" si="0"/>
        <v>119.14275535440989</v>
      </c>
      <c r="K13" s="71">
        <f t="shared" ref="K13:K16" si="1">I13/H13*100</f>
        <v>95.606297145267803</v>
      </c>
    </row>
    <row r="14" spans="1:12" x14ac:dyDescent="0.25">
      <c r="A14" s="154" t="s">
        <v>34</v>
      </c>
      <c r="B14" s="153"/>
      <c r="C14" s="153"/>
      <c r="D14" s="153"/>
      <c r="E14" s="153"/>
      <c r="F14" s="141">
        <v>18813.98</v>
      </c>
      <c r="G14" s="70">
        <v>25558</v>
      </c>
      <c r="H14" s="70">
        <v>25558</v>
      </c>
      <c r="I14" s="71">
        <v>20607.04</v>
      </c>
      <c r="J14" s="71">
        <f t="shared" si="0"/>
        <v>109.53046617462121</v>
      </c>
      <c r="K14" s="71">
        <f t="shared" si="1"/>
        <v>80.628531183973706</v>
      </c>
    </row>
    <row r="15" spans="1:12" x14ac:dyDescent="0.25">
      <c r="A15" s="76" t="s">
        <v>1</v>
      </c>
      <c r="B15" s="72"/>
      <c r="C15" s="72"/>
      <c r="D15" s="72"/>
      <c r="E15" s="72"/>
      <c r="F15" s="142">
        <f>SUM(F13:F14)</f>
        <v>1278036.31</v>
      </c>
      <c r="G15" s="73">
        <f>SUM(G13:G14)</f>
        <v>1734315</v>
      </c>
      <c r="H15" s="73">
        <f>SUM(H13:H14)</f>
        <v>1594777</v>
      </c>
      <c r="I15" s="74">
        <f>SUM(I13:I14)</f>
        <v>1520879.22</v>
      </c>
      <c r="J15" s="140">
        <f t="shared" si="0"/>
        <v>119.00125278913241</v>
      </c>
      <c r="K15" s="140">
        <f t="shared" si="1"/>
        <v>95.366262493126001</v>
      </c>
    </row>
    <row r="16" spans="1:12" x14ac:dyDescent="0.25">
      <c r="A16" s="159" t="s">
        <v>2</v>
      </c>
      <c r="B16" s="149"/>
      <c r="C16" s="149"/>
      <c r="D16" s="149"/>
      <c r="E16" s="149"/>
      <c r="F16" s="144">
        <f>F12-F15</f>
        <v>528.38999999989755</v>
      </c>
      <c r="G16" s="77">
        <f>G12-G15</f>
        <v>-3236</v>
      </c>
      <c r="H16" s="77">
        <f>H12-H15</f>
        <v>-3236</v>
      </c>
      <c r="I16" s="78">
        <f>I12-I15</f>
        <v>-3235.1199999998789</v>
      </c>
      <c r="J16" s="140">
        <f t="shared" si="0"/>
        <v>-612.25988379804801</v>
      </c>
      <c r="K16" s="140">
        <f t="shared" si="1"/>
        <v>99.972805933247187</v>
      </c>
    </row>
    <row r="17" spans="1:48" ht="9" customHeight="1" x14ac:dyDescent="0.25">
      <c r="A17" s="18"/>
      <c r="B17" s="79"/>
      <c r="C17" s="79"/>
      <c r="D17" s="79"/>
      <c r="E17" s="79"/>
      <c r="F17" s="79"/>
      <c r="G17" s="79"/>
      <c r="H17" s="79"/>
      <c r="I17" s="79"/>
      <c r="J17" s="80"/>
      <c r="K17" s="80"/>
      <c r="L17" s="80"/>
    </row>
    <row r="18" spans="1:48" ht="18" customHeight="1" x14ac:dyDescent="0.25">
      <c r="A18" s="161" t="s">
        <v>69</v>
      </c>
      <c r="B18" s="161"/>
      <c r="C18" s="161"/>
      <c r="D18" s="161"/>
      <c r="E18" s="161"/>
      <c r="F18" s="79"/>
      <c r="G18" s="79"/>
      <c r="H18" s="79"/>
      <c r="I18" s="79"/>
      <c r="J18" s="80"/>
      <c r="K18" s="80"/>
      <c r="L18" s="80"/>
    </row>
    <row r="19" spans="1:48" ht="31.5" x14ac:dyDescent="0.25">
      <c r="A19" s="155" t="s">
        <v>8</v>
      </c>
      <c r="B19" s="155"/>
      <c r="C19" s="155"/>
      <c r="D19" s="155"/>
      <c r="E19" s="155"/>
      <c r="F19" s="146" t="s">
        <v>154</v>
      </c>
      <c r="G19" s="146" t="s">
        <v>153</v>
      </c>
      <c r="H19" s="69" t="s">
        <v>58</v>
      </c>
      <c r="I19" s="146" t="s">
        <v>155</v>
      </c>
      <c r="J19" s="69" t="s">
        <v>30</v>
      </c>
      <c r="K19" s="69" t="s">
        <v>59</v>
      </c>
    </row>
    <row r="20" spans="1:48" x14ac:dyDescent="0.25">
      <c r="A20" s="162">
        <v>1</v>
      </c>
      <c r="B20" s="163"/>
      <c r="C20" s="163"/>
      <c r="D20" s="163"/>
      <c r="E20" s="163"/>
      <c r="F20" s="81">
        <v>2</v>
      </c>
      <c r="G20" s="69">
        <v>3</v>
      </c>
      <c r="H20" s="69">
        <v>4</v>
      </c>
      <c r="I20" s="69">
        <v>5</v>
      </c>
      <c r="J20" s="69" t="s">
        <v>41</v>
      </c>
      <c r="K20" s="69" t="s">
        <v>42</v>
      </c>
    </row>
    <row r="21" spans="1:48" ht="15.75" customHeight="1" x14ac:dyDescent="0.25">
      <c r="A21" s="151" t="s">
        <v>35</v>
      </c>
      <c r="B21" s="164"/>
      <c r="C21" s="164"/>
      <c r="D21" s="164"/>
      <c r="E21" s="164"/>
      <c r="F21" s="82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</row>
    <row r="22" spans="1:48" x14ac:dyDescent="0.25">
      <c r="A22" s="151" t="s">
        <v>36</v>
      </c>
      <c r="B22" s="152"/>
      <c r="C22" s="152"/>
      <c r="D22" s="152"/>
      <c r="E22" s="152"/>
      <c r="F22" s="83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</row>
    <row r="23" spans="1:48" ht="15" customHeight="1" x14ac:dyDescent="0.25">
      <c r="A23" s="165" t="s">
        <v>60</v>
      </c>
      <c r="B23" s="166"/>
      <c r="C23" s="166"/>
      <c r="D23" s="166"/>
      <c r="E23" s="167"/>
      <c r="F23" s="106">
        <v>0</v>
      </c>
      <c r="G23" s="22">
        <v>0</v>
      </c>
      <c r="H23" s="22">
        <v>0</v>
      </c>
      <c r="I23" s="22">
        <v>0</v>
      </c>
      <c r="J23" s="136" t="e">
        <f>I23/F23*100</f>
        <v>#DIV/0!</v>
      </c>
      <c r="K23" s="137" t="e">
        <f>I23/H23*100</f>
        <v>#DIV/0!</v>
      </c>
    </row>
    <row r="24" spans="1:48" s="84" customFormat="1" ht="15" customHeight="1" x14ac:dyDescent="0.25">
      <c r="A24" s="151" t="s">
        <v>19</v>
      </c>
      <c r="B24" s="152"/>
      <c r="C24" s="152"/>
      <c r="D24" s="152"/>
      <c r="E24" s="152"/>
      <c r="F24" s="129">
        <v>38237.79</v>
      </c>
      <c r="G24" s="70">
        <v>38767</v>
      </c>
      <c r="H24" s="70">
        <v>38767</v>
      </c>
      <c r="I24" s="71">
        <v>38766.18</v>
      </c>
      <c r="J24" s="71">
        <f>I24/F24*100</f>
        <v>101.38185287381933</v>
      </c>
      <c r="K24" s="71">
        <f>I24/H24*100</f>
        <v>99.997884798926933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 s="84" customFormat="1" ht="15" customHeight="1" x14ac:dyDescent="0.25">
      <c r="A25" s="151" t="s">
        <v>68</v>
      </c>
      <c r="B25" s="152"/>
      <c r="C25" s="152"/>
      <c r="D25" s="152"/>
      <c r="E25" s="152"/>
      <c r="F25" s="129">
        <v>-38766.18</v>
      </c>
      <c r="G25" s="70">
        <v>-35531</v>
      </c>
      <c r="H25" s="70">
        <v>-35531</v>
      </c>
      <c r="I25" s="71">
        <v>-35531.06</v>
      </c>
      <c r="J25" s="71">
        <f>I25/F25*100</f>
        <v>91.654787755719028</v>
      </c>
      <c r="K25" s="71">
        <f>I25/H25*100</f>
        <v>100.00016886662351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</row>
    <row r="26" spans="1:48" s="89" customFormat="1" x14ac:dyDescent="0.25">
      <c r="A26" s="165" t="s">
        <v>70</v>
      </c>
      <c r="B26" s="166"/>
      <c r="C26" s="166"/>
      <c r="D26" s="166"/>
      <c r="E26" s="167"/>
      <c r="F26" s="139">
        <f>SUM(F24:F25)</f>
        <v>-528.38999999999942</v>
      </c>
      <c r="G26" s="86">
        <f>SUM(G24:G25)</f>
        <v>3236</v>
      </c>
      <c r="H26" s="86">
        <f>SUM(H24:H25)</f>
        <v>3236</v>
      </c>
      <c r="I26" s="87">
        <f>SUM(I24:I25)</f>
        <v>3235.1200000000026</v>
      </c>
      <c r="J26" s="140">
        <f>I26/F26*100</f>
        <v>-612.25988379795342</v>
      </c>
      <c r="K26" s="88">
        <f>I26/H26*100</f>
        <v>99.97280593325101</v>
      </c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</row>
    <row r="27" spans="1:48" x14ac:dyDescent="0.25">
      <c r="A27" s="158" t="s">
        <v>71</v>
      </c>
      <c r="B27" s="158"/>
      <c r="C27" s="158"/>
      <c r="D27" s="158"/>
      <c r="E27" s="158"/>
      <c r="F27" s="130">
        <f>F16+F26</f>
        <v>-1.0186340659856796E-10</v>
      </c>
      <c r="G27" s="73">
        <f>G16+G26</f>
        <v>0</v>
      </c>
      <c r="H27" s="73">
        <f>H16+H26</f>
        <v>0</v>
      </c>
      <c r="I27" s="74">
        <f>I16+I26</f>
        <v>1.2369127944111824E-10</v>
      </c>
      <c r="J27" s="136" t="str">
        <f>IF(F27&gt;0,I27/F27*100,"x")</f>
        <v>x</v>
      </c>
      <c r="K27" s="136" t="str">
        <f>IF(H27&gt;0,I27/H27*100,"x")</f>
        <v>x</v>
      </c>
    </row>
    <row r="28" spans="1:48" ht="3" customHeight="1" x14ac:dyDescent="0.25">
      <c r="J28" s="138"/>
    </row>
    <row r="29" spans="1:48" ht="7.5" customHeight="1" x14ac:dyDescent="0.25"/>
    <row r="30" spans="1:48" s="113" customFormat="1" ht="15" customHeight="1" x14ac:dyDescent="0.25">
      <c r="A30" s="133" t="s">
        <v>150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4"/>
    </row>
    <row r="31" spans="1:48" s="113" customFormat="1" ht="15" customHeight="1" x14ac:dyDescent="0.25">
      <c r="A31" s="135" t="s">
        <v>156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4"/>
    </row>
    <row r="32" spans="1:48" s="113" customFormat="1" ht="15" customHeight="1" x14ac:dyDescent="0.25">
      <c r="A32" s="135" t="s">
        <v>157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4"/>
    </row>
    <row r="33" spans="1:12" s="113" customFormat="1" ht="15" customHeight="1" x14ac:dyDescent="0.25">
      <c r="A33" s="132" t="s">
        <v>151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4"/>
    </row>
    <row r="34" spans="1:12" s="113" customFormat="1" x14ac:dyDescent="0.25">
      <c r="A34" s="132" t="s">
        <v>152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4"/>
    </row>
    <row r="35" spans="1:12" s="113" customFormat="1" ht="15" customHeight="1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4"/>
    </row>
    <row r="36" spans="1:12" s="113" customFormat="1" ht="15" customHeight="1" x14ac:dyDescent="0.25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4"/>
    </row>
    <row r="37" spans="1:12" s="113" customFormat="1" ht="15" customHeight="1" x14ac:dyDescent="0.25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4"/>
    </row>
    <row r="38" spans="1:12" s="113" customFormat="1" x14ac:dyDescent="0.25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4"/>
    </row>
  </sheetData>
  <mergeCells count="22">
    <mergeCell ref="A27:E27"/>
    <mergeCell ref="A14:E14"/>
    <mergeCell ref="A16:E16"/>
    <mergeCell ref="A13:E13"/>
    <mergeCell ref="A7:E7"/>
    <mergeCell ref="A18:E18"/>
    <mergeCell ref="A24:E24"/>
    <mergeCell ref="A25:E25"/>
    <mergeCell ref="A19:E19"/>
    <mergeCell ref="A20:E20"/>
    <mergeCell ref="A21:E21"/>
    <mergeCell ref="A26:E26"/>
    <mergeCell ref="A23:E23"/>
    <mergeCell ref="A5:K5"/>
    <mergeCell ref="A3:K3"/>
    <mergeCell ref="A1:K1"/>
    <mergeCell ref="A12:E12"/>
    <mergeCell ref="A22:E22"/>
    <mergeCell ref="A10:E10"/>
    <mergeCell ref="A11:E11"/>
    <mergeCell ref="A8:E8"/>
    <mergeCell ref="A9:E9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8"/>
  <sheetViews>
    <sheetView topLeftCell="A4" zoomScale="90" zoomScaleNormal="90" workbookViewId="0">
      <selection activeCell="K11" sqref="K11"/>
    </sheetView>
  </sheetViews>
  <sheetFormatPr defaultRowHeight="15.75" x14ac:dyDescent="0.25"/>
  <cols>
    <col min="1" max="1" width="9.140625" style="21"/>
    <col min="2" max="2" width="5" style="21" customWidth="1"/>
    <col min="3" max="3" width="5.7109375" style="21" customWidth="1"/>
    <col min="4" max="4" width="7.28515625" style="21" customWidth="1"/>
    <col min="5" max="5" width="8.42578125" style="21" customWidth="1"/>
    <col min="6" max="6" width="39.85546875" style="21" customWidth="1"/>
    <col min="7" max="7" width="19" style="21" customWidth="1"/>
    <col min="8" max="8" width="15" style="21" customWidth="1"/>
    <col min="9" max="9" width="13.85546875" style="21" customWidth="1"/>
    <col min="10" max="10" width="18" style="21" customWidth="1"/>
    <col min="11" max="12" width="15.7109375" style="21" customWidth="1"/>
    <col min="13" max="16384" width="9.140625" style="21"/>
  </cols>
  <sheetData>
    <row r="1" spans="2:12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ht="15.75" customHeight="1" x14ac:dyDescent="0.25">
      <c r="B2" s="147" t="s">
        <v>14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2:12" x14ac:dyDescent="0.25">
      <c r="B3" s="18"/>
      <c r="C3" s="18"/>
      <c r="D3" s="18"/>
      <c r="E3" s="18"/>
      <c r="F3" s="18"/>
      <c r="G3" s="18"/>
      <c r="H3" s="18"/>
      <c r="I3" s="18"/>
      <c r="J3" s="20"/>
      <c r="K3" s="20"/>
      <c r="L3" s="20"/>
    </row>
    <row r="4" spans="2:12" ht="15.75" customHeight="1" x14ac:dyDescent="0.25">
      <c r="B4" s="147" t="s">
        <v>64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2:12" x14ac:dyDescent="0.25">
      <c r="B5" s="18"/>
      <c r="C5" s="18"/>
      <c r="D5" s="18"/>
      <c r="E5" s="18"/>
      <c r="F5" s="18"/>
      <c r="G5" s="18"/>
      <c r="H5" s="18"/>
      <c r="I5" s="18"/>
      <c r="J5" s="20"/>
      <c r="K5" s="20"/>
      <c r="L5" s="20"/>
    </row>
    <row r="6" spans="2:12" ht="15.75" customHeight="1" x14ac:dyDescent="0.25">
      <c r="B6" s="147" t="s">
        <v>43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</row>
    <row r="7" spans="2:12" x14ac:dyDescent="0.25">
      <c r="B7" s="18"/>
      <c r="C7" s="18"/>
      <c r="D7" s="18"/>
      <c r="E7" s="18"/>
      <c r="F7" s="18"/>
      <c r="G7" s="18"/>
      <c r="H7" s="18"/>
      <c r="I7" s="18"/>
      <c r="J7" s="20"/>
      <c r="K7" s="20"/>
      <c r="L7" s="20"/>
    </row>
    <row r="8" spans="2:12" ht="69.75" customHeight="1" x14ac:dyDescent="0.25">
      <c r="B8" s="168" t="s">
        <v>8</v>
      </c>
      <c r="C8" s="169"/>
      <c r="D8" s="169"/>
      <c r="E8" s="169"/>
      <c r="F8" s="170"/>
      <c r="G8" s="22" t="s">
        <v>138</v>
      </c>
      <c r="H8" s="22" t="s">
        <v>61</v>
      </c>
      <c r="I8" s="22" t="s">
        <v>58</v>
      </c>
      <c r="J8" s="22" t="s">
        <v>139</v>
      </c>
      <c r="K8" s="22" t="s">
        <v>30</v>
      </c>
      <c r="L8" s="22" t="s">
        <v>59</v>
      </c>
    </row>
    <row r="9" spans="2:12" x14ac:dyDescent="0.25">
      <c r="B9" s="168">
        <v>1</v>
      </c>
      <c r="C9" s="169"/>
      <c r="D9" s="169"/>
      <c r="E9" s="169"/>
      <c r="F9" s="170"/>
      <c r="G9" s="22">
        <v>2</v>
      </c>
      <c r="H9" s="22">
        <v>3</v>
      </c>
      <c r="I9" s="22">
        <v>4</v>
      </c>
      <c r="J9" s="22">
        <v>5</v>
      </c>
      <c r="K9" s="22" t="s">
        <v>41</v>
      </c>
      <c r="L9" s="22" t="s">
        <v>42</v>
      </c>
    </row>
    <row r="10" spans="2:12" x14ac:dyDescent="0.25">
      <c r="B10" s="44"/>
      <c r="C10" s="44"/>
      <c r="D10" s="44"/>
      <c r="E10" s="44"/>
      <c r="F10" s="44" t="s">
        <v>57</v>
      </c>
      <c r="G10" s="43">
        <f t="shared" ref="G10:J15" si="0">SUM(G11)</f>
        <v>1278564.7</v>
      </c>
      <c r="H10" s="42">
        <f t="shared" si="0"/>
        <v>1731079</v>
      </c>
      <c r="I10" s="42">
        <f t="shared" si="0"/>
        <v>1591541</v>
      </c>
      <c r="J10" s="43">
        <f t="shared" si="0"/>
        <v>1517644.1</v>
      </c>
      <c r="K10" s="39">
        <f>J10/G10*100</f>
        <v>118.69904589106832</v>
      </c>
      <c r="L10" s="39">
        <f>J10/I10*100</f>
        <v>95.356896240813157</v>
      </c>
    </row>
    <row r="11" spans="2:12" x14ac:dyDescent="0.25">
      <c r="B11" s="44">
        <v>6</v>
      </c>
      <c r="C11" s="44"/>
      <c r="D11" s="44"/>
      <c r="E11" s="44"/>
      <c r="F11" s="44" t="s">
        <v>3</v>
      </c>
      <c r="G11" s="45">
        <f>SUM(G15+G12)</f>
        <v>1278564.7</v>
      </c>
      <c r="H11" s="46">
        <f>SUM(H15)</f>
        <v>1731079</v>
      </c>
      <c r="I11" s="46">
        <f>SUM(I15)</f>
        <v>1591541</v>
      </c>
      <c r="J11" s="45">
        <f>SUM(J15)</f>
        <v>1517644.1</v>
      </c>
      <c r="K11" s="39">
        <f t="shared" ref="K11:K18" si="1">J11/G11*100</f>
        <v>118.69904589106832</v>
      </c>
      <c r="L11" s="39">
        <f t="shared" ref="L11:L16" si="2">J11/I11*100</f>
        <v>95.356896240813157</v>
      </c>
    </row>
    <row r="12" spans="2:12" ht="31.5" x14ac:dyDescent="0.25">
      <c r="B12" s="44"/>
      <c r="C12" s="47">
        <v>63</v>
      </c>
      <c r="D12" s="47"/>
      <c r="E12" s="47"/>
      <c r="F12" s="47" t="s">
        <v>146</v>
      </c>
      <c r="G12" s="27">
        <f t="shared" si="0"/>
        <v>19225.72</v>
      </c>
      <c r="H12" s="26"/>
      <c r="I12" s="26"/>
      <c r="J12" s="27"/>
      <c r="K12" s="31"/>
      <c r="L12" s="31"/>
    </row>
    <row r="13" spans="2:12" ht="31.5" customHeight="1" x14ac:dyDescent="0.25">
      <c r="B13" s="48"/>
      <c r="C13" s="48"/>
      <c r="D13" s="48">
        <v>632</v>
      </c>
      <c r="E13" s="48"/>
      <c r="F13" s="49" t="s">
        <v>147</v>
      </c>
      <c r="G13" s="27">
        <f>SUM(G14)</f>
        <v>19225.72</v>
      </c>
      <c r="H13" s="26"/>
      <c r="I13" s="26"/>
      <c r="J13" s="27"/>
      <c r="K13" s="31"/>
      <c r="L13" s="31"/>
    </row>
    <row r="14" spans="2:12" ht="38.25" customHeight="1" x14ac:dyDescent="0.25">
      <c r="B14" s="48"/>
      <c r="C14" s="48"/>
      <c r="D14" s="48"/>
      <c r="E14" s="48">
        <v>6323</v>
      </c>
      <c r="F14" s="49" t="s">
        <v>148</v>
      </c>
      <c r="G14" s="27">
        <v>19225.72</v>
      </c>
      <c r="H14" s="26"/>
      <c r="I14" s="26"/>
      <c r="J14" s="27"/>
      <c r="K14" s="31"/>
      <c r="L14" s="31"/>
    </row>
    <row r="15" spans="2:12" x14ac:dyDescent="0.25">
      <c r="B15" s="44"/>
      <c r="C15" s="47">
        <v>67</v>
      </c>
      <c r="D15" s="47"/>
      <c r="E15" s="47"/>
      <c r="F15" s="47" t="s">
        <v>110</v>
      </c>
      <c r="G15" s="27">
        <f t="shared" si="0"/>
        <v>1259338.98</v>
      </c>
      <c r="H15" s="26">
        <f t="shared" si="0"/>
        <v>1731079</v>
      </c>
      <c r="I15" s="26">
        <f t="shared" si="0"/>
        <v>1591541</v>
      </c>
      <c r="J15" s="27">
        <f t="shared" si="0"/>
        <v>1517644.1</v>
      </c>
      <c r="K15" s="31">
        <f t="shared" si="1"/>
        <v>120.51116689804996</v>
      </c>
      <c r="L15" s="31">
        <f t="shared" si="2"/>
        <v>95.356896240813157</v>
      </c>
    </row>
    <row r="16" spans="2:12" x14ac:dyDescent="0.25">
      <c r="B16" s="48"/>
      <c r="C16" s="48"/>
      <c r="D16" s="48">
        <v>671</v>
      </c>
      <c r="E16" s="48"/>
      <c r="F16" s="48" t="s">
        <v>110</v>
      </c>
      <c r="G16" s="27">
        <f>SUM(G17:G18)</f>
        <v>1259338.98</v>
      </c>
      <c r="H16" s="26">
        <v>1731079</v>
      </c>
      <c r="I16" s="26">
        <v>1591541</v>
      </c>
      <c r="J16" s="27">
        <f>SUM(J17:J18)</f>
        <v>1517644.1</v>
      </c>
      <c r="K16" s="31">
        <f t="shared" si="1"/>
        <v>120.51116689804996</v>
      </c>
      <c r="L16" s="31">
        <f t="shared" si="2"/>
        <v>95.356896240813157</v>
      </c>
    </row>
    <row r="17" spans="2:12" ht="38.25" customHeight="1" x14ac:dyDescent="0.25">
      <c r="B17" s="48"/>
      <c r="C17" s="48"/>
      <c r="D17" s="48"/>
      <c r="E17" s="48">
        <v>6711</v>
      </c>
      <c r="F17" s="49" t="s">
        <v>111</v>
      </c>
      <c r="G17" s="27">
        <v>1240525</v>
      </c>
      <c r="H17" s="26"/>
      <c r="I17" s="26"/>
      <c r="J17" s="27">
        <v>1497037.06</v>
      </c>
      <c r="K17" s="31">
        <f t="shared" si="1"/>
        <v>120.67770177948853</v>
      </c>
      <c r="L17" s="31"/>
    </row>
    <row r="18" spans="2:12" ht="51" customHeight="1" x14ac:dyDescent="0.25">
      <c r="B18" s="48"/>
      <c r="C18" s="48"/>
      <c r="D18" s="50"/>
      <c r="E18" s="50">
        <v>6712</v>
      </c>
      <c r="F18" s="49" t="s">
        <v>112</v>
      </c>
      <c r="G18" s="27">
        <v>18813.98</v>
      </c>
      <c r="H18" s="26"/>
      <c r="I18" s="26"/>
      <c r="J18" s="27">
        <v>20607.04</v>
      </c>
      <c r="K18" s="31">
        <f t="shared" si="1"/>
        <v>109.53046617462121</v>
      </c>
      <c r="L18" s="31"/>
    </row>
    <row r="20" spans="2:12" x14ac:dyDescent="0.25">
      <c r="B20" s="18"/>
      <c r="C20" s="18"/>
      <c r="D20" s="18"/>
      <c r="E20" s="18"/>
      <c r="F20" s="18"/>
      <c r="G20" s="18"/>
      <c r="H20" s="18"/>
      <c r="I20" s="18"/>
      <c r="J20" s="20"/>
      <c r="K20" s="20"/>
      <c r="L20" s="20"/>
    </row>
    <row r="21" spans="2:12" ht="77.25" customHeight="1" x14ac:dyDescent="0.25">
      <c r="B21" s="168" t="s">
        <v>8</v>
      </c>
      <c r="C21" s="169"/>
      <c r="D21" s="169"/>
      <c r="E21" s="169"/>
      <c r="F21" s="170"/>
      <c r="G21" s="22" t="s">
        <v>138</v>
      </c>
      <c r="H21" s="22" t="s">
        <v>61</v>
      </c>
      <c r="I21" s="22" t="s">
        <v>58</v>
      </c>
      <c r="J21" s="22" t="s">
        <v>139</v>
      </c>
      <c r="K21" s="22" t="s">
        <v>30</v>
      </c>
      <c r="L21" s="22" t="s">
        <v>59</v>
      </c>
    </row>
    <row r="22" spans="2:12" x14ac:dyDescent="0.25">
      <c r="B22" s="168">
        <v>1</v>
      </c>
      <c r="C22" s="169"/>
      <c r="D22" s="169"/>
      <c r="E22" s="169"/>
      <c r="F22" s="170"/>
      <c r="G22" s="22">
        <v>2</v>
      </c>
      <c r="H22" s="22">
        <v>3</v>
      </c>
      <c r="I22" s="22">
        <v>4</v>
      </c>
      <c r="J22" s="22">
        <v>5</v>
      </c>
      <c r="K22" s="22" t="s">
        <v>41</v>
      </c>
      <c r="L22" s="22" t="s">
        <v>42</v>
      </c>
    </row>
    <row r="23" spans="2:12" x14ac:dyDescent="0.25">
      <c r="B23" s="44"/>
      <c r="C23" s="44"/>
      <c r="D23" s="44"/>
      <c r="E23" s="44"/>
      <c r="F23" s="44" t="s">
        <v>56</v>
      </c>
      <c r="G23" s="43">
        <f>G24+G69</f>
        <v>1278036.31</v>
      </c>
      <c r="H23" s="42">
        <f t="shared" ref="H23:J23" si="3">H24+H69</f>
        <v>1734315</v>
      </c>
      <c r="I23" s="42">
        <f t="shared" si="3"/>
        <v>1594777</v>
      </c>
      <c r="J23" s="43">
        <f t="shared" si="3"/>
        <v>1520879.22</v>
      </c>
      <c r="K23" s="43">
        <f>J23/G23*100</f>
        <v>119.00125278913241</v>
      </c>
      <c r="L23" s="39">
        <f>J23/I23*100</f>
        <v>95.366262493126001</v>
      </c>
    </row>
    <row r="24" spans="2:12" x14ac:dyDescent="0.25">
      <c r="B24" s="44">
        <v>3</v>
      </c>
      <c r="C24" s="44"/>
      <c r="D24" s="44"/>
      <c r="E24" s="44"/>
      <c r="F24" s="44" t="s">
        <v>4</v>
      </c>
      <c r="G24" s="43">
        <f>G25+G33+G61+G66</f>
        <v>1259222.33</v>
      </c>
      <c r="H24" s="42">
        <f t="shared" ref="H24:I24" si="4">H25+H33+H61</f>
        <v>1708757</v>
      </c>
      <c r="I24" s="42">
        <f t="shared" si="4"/>
        <v>1569219</v>
      </c>
      <c r="J24" s="43">
        <f>J25+J33+J61+J66</f>
        <v>1500272.18</v>
      </c>
      <c r="K24" s="43">
        <f t="shared" ref="K24:K75" si="5">J24/G24*100</f>
        <v>119.14275535440989</v>
      </c>
      <c r="L24" s="39">
        <f t="shared" ref="L24:L25" si="6">J24/I24*100</f>
        <v>95.606297145267803</v>
      </c>
    </row>
    <row r="25" spans="2:12" x14ac:dyDescent="0.25">
      <c r="B25" s="44"/>
      <c r="C25" s="47">
        <v>31</v>
      </c>
      <c r="D25" s="47"/>
      <c r="E25" s="47"/>
      <c r="F25" s="47" t="s">
        <v>5</v>
      </c>
      <c r="G25" s="27">
        <f>G26+G29+G31</f>
        <v>905618.30999999994</v>
      </c>
      <c r="H25" s="26">
        <v>1177258</v>
      </c>
      <c r="I25" s="26">
        <v>1062222</v>
      </c>
      <c r="J25" s="27">
        <f t="shared" ref="J25" si="7">J26+J29+J31</f>
        <v>1054347.77</v>
      </c>
      <c r="K25" s="27">
        <f t="shared" si="5"/>
        <v>116.42297404521338</v>
      </c>
      <c r="L25" s="31">
        <f t="shared" si="6"/>
        <v>99.258702041569464</v>
      </c>
    </row>
    <row r="26" spans="2:12" x14ac:dyDescent="0.25">
      <c r="B26" s="48"/>
      <c r="C26" s="48"/>
      <c r="D26" s="48">
        <v>311</v>
      </c>
      <c r="E26" s="48"/>
      <c r="F26" s="48" t="s">
        <v>37</v>
      </c>
      <c r="G26" s="27">
        <f>SUM(G27:G28)</f>
        <v>752145.97</v>
      </c>
      <c r="H26" s="26"/>
      <c r="I26" s="26"/>
      <c r="J26" s="27">
        <f t="shared" ref="J26" si="8">SUM(J27:J28)</f>
        <v>868304.14</v>
      </c>
      <c r="K26" s="27">
        <f t="shared" si="5"/>
        <v>115.44356742348829</v>
      </c>
      <c r="L26" s="29"/>
    </row>
    <row r="27" spans="2:12" x14ac:dyDescent="0.25">
      <c r="B27" s="48"/>
      <c r="C27" s="48"/>
      <c r="D27" s="48"/>
      <c r="E27" s="48">
        <v>3111</v>
      </c>
      <c r="F27" s="48" t="s">
        <v>38</v>
      </c>
      <c r="G27" s="27">
        <v>751485.64</v>
      </c>
      <c r="H27" s="26"/>
      <c r="I27" s="26"/>
      <c r="J27" s="27">
        <v>866724.93</v>
      </c>
      <c r="K27" s="27">
        <f t="shared" si="5"/>
        <v>115.33486255306222</v>
      </c>
      <c r="L27" s="29"/>
    </row>
    <row r="28" spans="2:12" x14ac:dyDescent="0.25">
      <c r="B28" s="48"/>
      <c r="C28" s="48"/>
      <c r="D28" s="48"/>
      <c r="E28" s="48">
        <v>3113</v>
      </c>
      <c r="F28" s="48" t="s">
        <v>75</v>
      </c>
      <c r="G28" s="27">
        <v>660.33</v>
      </c>
      <c r="H28" s="26"/>
      <c r="I28" s="26"/>
      <c r="J28" s="27">
        <v>1579.21</v>
      </c>
      <c r="K28" s="27">
        <f t="shared" si="5"/>
        <v>239.15466509169656</v>
      </c>
      <c r="L28" s="29"/>
    </row>
    <row r="29" spans="2:12" x14ac:dyDescent="0.25">
      <c r="B29" s="48"/>
      <c r="C29" s="48"/>
      <c r="D29" s="48">
        <v>312</v>
      </c>
      <c r="E29" s="48"/>
      <c r="F29" s="48" t="s">
        <v>76</v>
      </c>
      <c r="G29" s="27">
        <f>SUM(G30)</f>
        <v>31765.96</v>
      </c>
      <c r="H29" s="26"/>
      <c r="I29" s="26"/>
      <c r="J29" s="27">
        <f t="shared" ref="J29" si="9">SUM(J30)</f>
        <v>46360.88</v>
      </c>
      <c r="K29" s="27">
        <f t="shared" si="5"/>
        <v>145.94515638752929</v>
      </c>
      <c r="L29" s="29"/>
    </row>
    <row r="30" spans="2:12" x14ac:dyDescent="0.25">
      <c r="B30" s="48"/>
      <c r="C30" s="48"/>
      <c r="D30" s="48"/>
      <c r="E30" s="48">
        <v>3121</v>
      </c>
      <c r="F30" s="48" t="s">
        <v>76</v>
      </c>
      <c r="G30" s="27">
        <v>31765.96</v>
      </c>
      <c r="H30" s="26"/>
      <c r="I30" s="26"/>
      <c r="J30" s="27">
        <v>46360.88</v>
      </c>
      <c r="K30" s="27">
        <f t="shared" si="5"/>
        <v>145.94515638752929</v>
      </c>
      <c r="L30" s="29"/>
    </row>
    <row r="31" spans="2:12" x14ac:dyDescent="0.25">
      <c r="B31" s="48"/>
      <c r="C31" s="48"/>
      <c r="D31" s="48">
        <v>313</v>
      </c>
      <c r="E31" s="48"/>
      <c r="F31" s="48" t="s">
        <v>77</v>
      </c>
      <c r="G31" s="27">
        <f>SUM(G32)</f>
        <v>121706.38</v>
      </c>
      <c r="H31" s="26"/>
      <c r="I31" s="26"/>
      <c r="J31" s="27">
        <f t="shared" ref="J31" si="10">SUM(J32)</f>
        <v>139682.75</v>
      </c>
      <c r="K31" s="27">
        <f t="shared" si="5"/>
        <v>114.77027744971133</v>
      </c>
      <c r="L31" s="29"/>
    </row>
    <row r="32" spans="2:12" x14ac:dyDescent="0.25">
      <c r="B32" s="48"/>
      <c r="C32" s="48"/>
      <c r="D32" s="48"/>
      <c r="E32" s="48">
        <v>3132</v>
      </c>
      <c r="F32" s="48" t="s">
        <v>78</v>
      </c>
      <c r="G32" s="27">
        <v>121706.38</v>
      </c>
      <c r="H32" s="26"/>
      <c r="I32" s="26"/>
      <c r="J32" s="27">
        <v>139682.75</v>
      </c>
      <c r="K32" s="27">
        <f t="shared" si="5"/>
        <v>114.77027744971133</v>
      </c>
      <c r="L32" s="29"/>
    </row>
    <row r="33" spans="2:12" x14ac:dyDescent="0.25">
      <c r="B33" s="48"/>
      <c r="C33" s="48">
        <v>32</v>
      </c>
      <c r="D33" s="50"/>
      <c r="E33" s="50"/>
      <c r="F33" s="48" t="s">
        <v>15</v>
      </c>
      <c r="G33" s="27">
        <f>G34+G38+G44+G53</f>
        <v>343381.98</v>
      </c>
      <c r="H33" s="26">
        <v>530701</v>
      </c>
      <c r="I33" s="26">
        <v>506199</v>
      </c>
      <c r="J33" s="27">
        <f t="shared" ref="J33" si="11">J34+J38+J44+J53</f>
        <v>445568.4</v>
      </c>
      <c r="K33" s="27">
        <f t="shared" si="5"/>
        <v>129.75881844469535</v>
      </c>
      <c r="L33" s="31">
        <f>J33/I33*100</f>
        <v>88.022378550728078</v>
      </c>
    </row>
    <row r="34" spans="2:12" x14ac:dyDescent="0.25">
      <c r="B34" s="48"/>
      <c r="C34" s="48"/>
      <c r="D34" s="48">
        <v>321</v>
      </c>
      <c r="E34" s="48"/>
      <c r="F34" s="48" t="s">
        <v>39</v>
      </c>
      <c r="G34" s="27">
        <f>SUM(G35:G37)</f>
        <v>52474.68</v>
      </c>
      <c r="H34" s="26"/>
      <c r="I34" s="26"/>
      <c r="J34" s="27">
        <f t="shared" ref="J34" si="12">SUM(J35:J37)</f>
        <v>49143.839999999997</v>
      </c>
      <c r="K34" s="27">
        <f t="shared" si="5"/>
        <v>93.652481539668258</v>
      </c>
      <c r="L34" s="29"/>
    </row>
    <row r="35" spans="2:12" x14ac:dyDescent="0.25">
      <c r="B35" s="48"/>
      <c r="C35" s="51"/>
      <c r="D35" s="48"/>
      <c r="E35" s="48">
        <v>3211</v>
      </c>
      <c r="F35" s="49" t="s">
        <v>40</v>
      </c>
      <c r="G35" s="27">
        <v>16002.13</v>
      </c>
      <c r="H35" s="26"/>
      <c r="I35" s="26"/>
      <c r="J35" s="27">
        <v>10194.06</v>
      </c>
      <c r="K35" s="27">
        <f t="shared" si="5"/>
        <v>63.704394352501822</v>
      </c>
      <c r="L35" s="29"/>
    </row>
    <row r="36" spans="2:12" ht="31.5" x14ac:dyDescent="0.25">
      <c r="B36" s="48"/>
      <c r="C36" s="51"/>
      <c r="D36" s="48"/>
      <c r="E36" s="48">
        <v>3212</v>
      </c>
      <c r="F36" s="49" t="s">
        <v>79</v>
      </c>
      <c r="G36" s="27">
        <v>30743.62</v>
      </c>
      <c r="H36" s="26"/>
      <c r="I36" s="26"/>
      <c r="J36" s="27">
        <v>32593.72</v>
      </c>
      <c r="K36" s="27">
        <f t="shared" si="5"/>
        <v>106.01783394408338</v>
      </c>
      <c r="L36" s="29"/>
    </row>
    <row r="37" spans="2:12" x14ac:dyDescent="0.25">
      <c r="B37" s="48"/>
      <c r="C37" s="51"/>
      <c r="D37" s="48"/>
      <c r="E37" s="48">
        <v>3213</v>
      </c>
      <c r="F37" s="49" t="s">
        <v>80</v>
      </c>
      <c r="G37" s="27">
        <v>5728.93</v>
      </c>
      <c r="H37" s="26"/>
      <c r="I37" s="26"/>
      <c r="J37" s="27">
        <v>6356.06</v>
      </c>
      <c r="K37" s="27">
        <f t="shared" si="5"/>
        <v>110.94672129001401</v>
      </c>
      <c r="L37" s="29"/>
    </row>
    <row r="38" spans="2:12" x14ac:dyDescent="0.25">
      <c r="B38" s="48"/>
      <c r="C38" s="51"/>
      <c r="D38" s="48">
        <v>322</v>
      </c>
      <c r="E38" s="48"/>
      <c r="F38" s="49" t="s">
        <v>81</v>
      </c>
      <c r="G38" s="27">
        <f>SUM(G39:G43)</f>
        <v>7312.54</v>
      </c>
      <c r="H38" s="26"/>
      <c r="I38" s="26"/>
      <c r="J38" s="27">
        <f t="shared" ref="J38" si="13">SUM(J39:J43)</f>
        <v>6157.74</v>
      </c>
      <c r="K38" s="27">
        <f t="shared" si="5"/>
        <v>84.207949631728511</v>
      </c>
      <c r="L38" s="29"/>
    </row>
    <row r="39" spans="2:12" x14ac:dyDescent="0.25">
      <c r="B39" s="48"/>
      <c r="C39" s="51"/>
      <c r="D39" s="48"/>
      <c r="E39" s="48">
        <v>3221</v>
      </c>
      <c r="F39" s="49" t="s">
        <v>82</v>
      </c>
      <c r="G39" s="27">
        <v>3919.01</v>
      </c>
      <c r="H39" s="26"/>
      <c r="I39" s="26"/>
      <c r="J39" s="27">
        <v>5088.7</v>
      </c>
      <c r="K39" s="27">
        <f t="shared" si="5"/>
        <v>129.84656839354835</v>
      </c>
      <c r="L39" s="29"/>
    </row>
    <row r="40" spans="2:12" x14ac:dyDescent="0.25">
      <c r="B40" s="48"/>
      <c r="C40" s="51"/>
      <c r="D40" s="48"/>
      <c r="E40" s="48">
        <v>3222</v>
      </c>
      <c r="F40" s="49" t="s">
        <v>134</v>
      </c>
      <c r="G40" s="27">
        <v>19.3</v>
      </c>
      <c r="H40" s="26"/>
      <c r="I40" s="26"/>
      <c r="J40" s="27">
        <v>6.97</v>
      </c>
      <c r="K40" s="27">
        <f t="shared" si="5"/>
        <v>36.1139896373057</v>
      </c>
      <c r="L40" s="29"/>
    </row>
    <row r="41" spans="2:12" x14ac:dyDescent="0.25">
      <c r="B41" s="48"/>
      <c r="C41" s="51"/>
      <c r="D41" s="48"/>
      <c r="E41" s="48">
        <v>3223</v>
      </c>
      <c r="F41" s="49" t="s">
        <v>83</v>
      </c>
      <c r="G41" s="27">
        <v>316.17</v>
      </c>
      <c r="H41" s="26"/>
      <c r="I41" s="26"/>
      <c r="J41" s="27">
        <v>209.63</v>
      </c>
      <c r="K41" s="27">
        <f t="shared" si="5"/>
        <v>66.302938292690641</v>
      </c>
      <c r="L41" s="29"/>
    </row>
    <row r="42" spans="2:12" ht="31.5" x14ac:dyDescent="0.25">
      <c r="B42" s="48"/>
      <c r="C42" s="51"/>
      <c r="D42" s="48"/>
      <c r="E42" s="48">
        <v>3224</v>
      </c>
      <c r="F42" s="49" t="s">
        <v>84</v>
      </c>
      <c r="G42" s="27">
        <v>2801.27</v>
      </c>
      <c r="H42" s="26"/>
      <c r="I42" s="26"/>
      <c r="J42" s="27">
        <v>107.19</v>
      </c>
      <c r="K42" s="27">
        <f t="shared" si="5"/>
        <v>3.826478704301977</v>
      </c>
      <c r="L42" s="29"/>
    </row>
    <row r="43" spans="2:12" x14ac:dyDescent="0.25">
      <c r="B43" s="48"/>
      <c r="C43" s="51"/>
      <c r="D43" s="48"/>
      <c r="E43" s="48">
        <v>3225</v>
      </c>
      <c r="F43" s="49" t="s">
        <v>85</v>
      </c>
      <c r="G43" s="27">
        <v>256.79000000000002</v>
      </c>
      <c r="H43" s="26"/>
      <c r="I43" s="26"/>
      <c r="J43" s="27">
        <v>745.25</v>
      </c>
      <c r="K43" s="27">
        <f t="shared" si="5"/>
        <v>290.2176876046575</v>
      </c>
      <c r="L43" s="29"/>
    </row>
    <row r="44" spans="2:12" x14ac:dyDescent="0.25">
      <c r="B44" s="48"/>
      <c r="C44" s="51"/>
      <c r="D44" s="48">
        <v>323</v>
      </c>
      <c r="E44" s="48"/>
      <c r="F44" s="49" t="s">
        <v>86</v>
      </c>
      <c r="G44" s="27">
        <f>SUM(G45:G52)</f>
        <v>165489.06999999998</v>
      </c>
      <c r="H44" s="26"/>
      <c r="I44" s="26"/>
      <c r="J44" s="27">
        <f t="shared" ref="J44" si="14">SUM(J45:J52)</f>
        <v>172876.17000000004</v>
      </c>
      <c r="K44" s="27">
        <f t="shared" si="5"/>
        <v>104.46379933127913</v>
      </c>
      <c r="L44" s="29"/>
    </row>
    <row r="45" spans="2:12" x14ac:dyDescent="0.25">
      <c r="B45" s="48"/>
      <c r="C45" s="51"/>
      <c r="D45" s="48"/>
      <c r="E45" s="48">
        <v>3231</v>
      </c>
      <c r="F45" s="49" t="s">
        <v>87</v>
      </c>
      <c r="G45" s="27">
        <v>13395.51</v>
      </c>
      <c r="H45" s="26"/>
      <c r="I45" s="26"/>
      <c r="J45" s="27">
        <v>13641.09</v>
      </c>
      <c r="K45" s="27">
        <f t="shared" si="5"/>
        <v>101.8333008597657</v>
      </c>
      <c r="L45" s="29"/>
    </row>
    <row r="46" spans="2:12" x14ac:dyDescent="0.25">
      <c r="B46" s="48"/>
      <c r="C46" s="51"/>
      <c r="D46" s="48"/>
      <c r="E46" s="48">
        <v>3232</v>
      </c>
      <c r="F46" s="49" t="s">
        <v>88</v>
      </c>
      <c r="G46" s="27">
        <v>6567.16</v>
      </c>
      <c r="H46" s="26"/>
      <c r="I46" s="26"/>
      <c r="J46" s="27">
        <v>12093.64</v>
      </c>
      <c r="K46" s="27">
        <f t="shared" si="5"/>
        <v>184.1532717339002</v>
      </c>
      <c r="L46" s="29"/>
    </row>
    <row r="47" spans="2:12" x14ac:dyDescent="0.25">
      <c r="B47" s="48"/>
      <c r="C47" s="51"/>
      <c r="D47" s="48"/>
      <c r="E47" s="48">
        <v>3233</v>
      </c>
      <c r="F47" s="49" t="s">
        <v>135</v>
      </c>
      <c r="G47" s="27">
        <v>4956.7</v>
      </c>
      <c r="H47" s="26"/>
      <c r="I47" s="26"/>
      <c r="J47" s="27">
        <v>6042.38</v>
      </c>
      <c r="K47" s="27">
        <f t="shared" si="5"/>
        <v>121.9032824258075</v>
      </c>
      <c r="L47" s="29"/>
    </row>
    <row r="48" spans="2:12" x14ac:dyDescent="0.25">
      <c r="B48" s="48"/>
      <c r="C48" s="51"/>
      <c r="D48" s="48"/>
      <c r="E48" s="48">
        <v>3235</v>
      </c>
      <c r="F48" s="49" t="s">
        <v>89</v>
      </c>
      <c r="G48" s="27">
        <v>23932.83</v>
      </c>
      <c r="H48" s="26"/>
      <c r="I48" s="26"/>
      <c r="J48" s="27">
        <v>33083.730000000003</v>
      </c>
      <c r="K48" s="27">
        <f t="shared" si="5"/>
        <v>138.23576233984863</v>
      </c>
      <c r="L48" s="29"/>
    </row>
    <row r="49" spans="2:12" x14ac:dyDescent="0.25">
      <c r="B49" s="48"/>
      <c r="C49" s="51"/>
      <c r="D49" s="48"/>
      <c r="E49" s="48">
        <v>3236</v>
      </c>
      <c r="F49" s="49" t="s">
        <v>90</v>
      </c>
      <c r="G49" s="27">
        <v>6436.11</v>
      </c>
      <c r="H49" s="26"/>
      <c r="I49" s="26"/>
      <c r="J49" s="27">
        <v>2956.62</v>
      </c>
      <c r="K49" s="27">
        <f t="shared" si="5"/>
        <v>45.937996709192355</v>
      </c>
      <c r="L49" s="29"/>
    </row>
    <row r="50" spans="2:12" x14ac:dyDescent="0.25">
      <c r="B50" s="48"/>
      <c r="C50" s="51"/>
      <c r="D50" s="48"/>
      <c r="E50" s="48">
        <v>3237</v>
      </c>
      <c r="F50" s="49" t="s">
        <v>91</v>
      </c>
      <c r="G50" s="27">
        <v>39201.64</v>
      </c>
      <c r="H50" s="26"/>
      <c r="I50" s="26"/>
      <c r="J50" s="27">
        <v>32391.65</v>
      </c>
      <c r="K50" s="27">
        <f t="shared" si="5"/>
        <v>82.628303305678031</v>
      </c>
      <c r="L50" s="29"/>
    </row>
    <row r="51" spans="2:12" x14ac:dyDescent="0.25">
      <c r="B51" s="48"/>
      <c r="C51" s="51"/>
      <c r="D51" s="48"/>
      <c r="E51" s="48">
        <v>3238</v>
      </c>
      <c r="F51" s="49" t="s">
        <v>92</v>
      </c>
      <c r="G51" s="27">
        <v>64228.72</v>
      </c>
      <c r="H51" s="26"/>
      <c r="I51" s="26"/>
      <c r="J51" s="27">
        <v>70005.42</v>
      </c>
      <c r="K51" s="27">
        <f t="shared" si="5"/>
        <v>108.9939516154144</v>
      </c>
      <c r="L51" s="29"/>
    </row>
    <row r="52" spans="2:12" x14ac:dyDescent="0.25">
      <c r="B52" s="48"/>
      <c r="C52" s="51"/>
      <c r="D52" s="50"/>
      <c r="E52" s="48">
        <v>3239</v>
      </c>
      <c r="F52" s="48" t="s">
        <v>93</v>
      </c>
      <c r="G52" s="27">
        <v>6770.4</v>
      </c>
      <c r="H52" s="26"/>
      <c r="I52" s="26"/>
      <c r="J52" s="27">
        <v>2661.64</v>
      </c>
      <c r="K52" s="27">
        <f t="shared" si="5"/>
        <v>39.312891409665603</v>
      </c>
      <c r="L52" s="29"/>
    </row>
    <row r="53" spans="2:12" x14ac:dyDescent="0.25">
      <c r="B53" s="48"/>
      <c r="C53" s="51"/>
      <c r="D53" s="48">
        <v>329</v>
      </c>
      <c r="E53" s="48"/>
      <c r="F53" s="48" t="s">
        <v>94</v>
      </c>
      <c r="G53" s="27">
        <f>SUM(G54:G60)</f>
        <v>118105.69000000002</v>
      </c>
      <c r="H53" s="26"/>
      <c r="I53" s="26"/>
      <c r="J53" s="27">
        <f t="shared" ref="J53" si="15">SUM(J54:J60)</f>
        <v>217390.65</v>
      </c>
      <c r="K53" s="27">
        <f t="shared" si="5"/>
        <v>184.06450188809697</v>
      </c>
      <c r="L53" s="29"/>
    </row>
    <row r="54" spans="2:12" x14ac:dyDescent="0.25">
      <c r="B54" s="48"/>
      <c r="C54" s="51"/>
      <c r="D54" s="50"/>
      <c r="E54" s="48">
        <v>3291</v>
      </c>
      <c r="F54" s="48" t="s">
        <v>96</v>
      </c>
      <c r="G54" s="27">
        <v>4980</v>
      </c>
      <c r="H54" s="26"/>
      <c r="I54" s="26"/>
      <c r="J54" s="27">
        <v>4944.42</v>
      </c>
      <c r="K54" s="27">
        <f t="shared" si="5"/>
        <v>99.285542168674695</v>
      </c>
      <c r="L54" s="29"/>
    </row>
    <row r="55" spans="2:12" x14ac:dyDescent="0.25">
      <c r="B55" s="48"/>
      <c r="C55" s="51"/>
      <c r="D55" s="50"/>
      <c r="E55" s="48">
        <v>3292</v>
      </c>
      <c r="F55" s="48" t="s">
        <v>136</v>
      </c>
      <c r="G55" s="27">
        <v>332.15</v>
      </c>
      <c r="H55" s="26"/>
      <c r="I55" s="26"/>
      <c r="J55" s="27">
        <v>195.03</v>
      </c>
      <c r="K55" s="27">
        <f t="shared" si="5"/>
        <v>58.717446936625031</v>
      </c>
      <c r="L55" s="29"/>
    </row>
    <row r="56" spans="2:12" x14ac:dyDescent="0.25">
      <c r="B56" s="48"/>
      <c r="C56" s="51"/>
      <c r="D56" s="50"/>
      <c r="E56" s="48">
        <v>3293</v>
      </c>
      <c r="F56" s="48" t="s">
        <v>97</v>
      </c>
      <c r="G56" s="27">
        <v>7018.84</v>
      </c>
      <c r="H56" s="26"/>
      <c r="I56" s="26"/>
      <c r="J56" s="27">
        <v>15400.14</v>
      </c>
      <c r="K56" s="27">
        <f t="shared" si="5"/>
        <v>219.41146970154614</v>
      </c>
      <c r="L56" s="29"/>
    </row>
    <row r="57" spans="2:12" x14ac:dyDescent="0.25">
      <c r="B57" s="48"/>
      <c r="C57" s="51"/>
      <c r="D57" s="50"/>
      <c r="E57" s="48">
        <v>3294</v>
      </c>
      <c r="F57" s="48" t="s">
        <v>98</v>
      </c>
      <c r="G57" s="27">
        <v>102911.14</v>
      </c>
      <c r="H57" s="26"/>
      <c r="I57" s="26"/>
      <c r="J57" s="27">
        <v>195018.32</v>
      </c>
      <c r="K57" s="27">
        <f t="shared" si="5"/>
        <v>189.50166133617802</v>
      </c>
      <c r="L57" s="29"/>
    </row>
    <row r="58" spans="2:12" x14ac:dyDescent="0.25">
      <c r="B58" s="48"/>
      <c r="C58" s="51"/>
      <c r="D58" s="50"/>
      <c r="E58" s="48">
        <v>3295</v>
      </c>
      <c r="F58" s="48" t="s">
        <v>99</v>
      </c>
      <c r="G58" s="27">
        <v>1473.24</v>
      </c>
      <c r="H58" s="26"/>
      <c r="I58" s="26"/>
      <c r="J58" s="27">
        <v>0</v>
      </c>
      <c r="K58" s="27">
        <f t="shared" si="5"/>
        <v>0</v>
      </c>
      <c r="L58" s="29"/>
    </row>
    <row r="59" spans="2:12" x14ac:dyDescent="0.25">
      <c r="B59" s="48"/>
      <c r="C59" s="51"/>
      <c r="D59" s="50"/>
      <c r="E59" s="48">
        <v>3296</v>
      </c>
      <c r="F59" s="48" t="s">
        <v>100</v>
      </c>
      <c r="G59" s="27">
        <v>713.38</v>
      </c>
      <c r="H59" s="26"/>
      <c r="I59" s="26"/>
      <c r="J59" s="27">
        <v>256.45999999999998</v>
      </c>
      <c r="K59" s="27">
        <f t="shared" si="5"/>
        <v>35.94998458044801</v>
      </c>
      <c r="L59" s="29"/>
    </row>
    <row r="60" spans="2:12" x14ac:dyDescent="0.25">
      <c r="B60" s="48"/>
      <c r="C60" s="51"/>
      <c r="D60" s="50"/>
      <c r="E60" s="48">
        <v>3299</v>
      </c>
      <c r="F60" s="48" t="s">
        <v>94</v>
      </c>
      <c r="G60" s="27">
        <v>676.94</v>
      </c>
      <c r="H60" s="26"/>
      <c r="I60" s="26"/>
      <c r="J60" s="27">
        <v>1576.28</v>
      </c>
      <c r="K60" s="27">
        <f t="shared" si="5"/>
        <v>232.85372411144266</v>
      </c>
      <c r="L60" s="29"/>
    </row>
    <row r="61" spans="2:12" x14ac:dyDescent="0.25">
      <c r="B61" s="48"/>
      <c r="C61" s="48">
        <v>34</v>
      </c>
      <c r="D61" s="50"/>
      <c r="E61" s="48"/>
      <c r="F61" s="48" t="s">
        <v>95</v>
      </c>
      <c r="G61" s="27">
        <f>SUM(G62)</f>
        <v>2258.67</v>
      </c>
      <c r="H61" s="26">
        <v>798</v>
      </c>
      <c r="I61" s="26">
        <v>798</v>
      </c>
      <c r="J61" s="27">
        <f t="shared" ref="J61" si="16">SUM(J62)</f>
        <v>356.01</v>
      </c>
      <c r="K61" s="27">
        <f t="shared" si="5"/>
        <v>15.761930693726839</v>
      </c>
      <c r="L61" s="31">
        <f>J61/I61*100</f>
        <v>44.612781954887218</v>
      </c>
    </row>
    <row r="62" spans="2:12" x14ac:dyDescent="0.25">
      <c r="B62" s="48"/>
      <c r="C62" s="51"/>
      <c r="D62" s="48">
        <v>343</v>
      </c>
      <c r="E62" s="48"/>
      <c r="F62" s="48" t="s">
        <v>101</v>
      </c>
      <c r="G62" s="27">
        <f>SUM(G63:G65)</f>
        <v>2258.67</v>
      </c>
      <c r="H62" s="26"/>
      <c r="I62" s="26"/>
      <c r="J62" s="27">
        <f t="shared" ref="J62" si="17">SUM(J63:J65)</f>
        <v>356.01</v>
      </c>
      <c r="K62" s="27">
        <f t="shared" si="5"/>
        <v>15.761930693726839</v>
      </c>
      <c r="L62" s="29"/>
    </row>
    <row r="63" spans="2:12" x14ac:dyDescent="0.25">
      <c r="B63" s="48"/>
      <c r="C63" s="51"/>
      <c r="D63" s="50"/>
      <c r="E63" s="48">
        <v>3431</v>
      </c>
      <c r="F63" s="48" t="s">
        <v>102</v>
      </c>
      <c r="G63" s="27">
        <v>335.1</v>
      </c>
      <c r="H63" s="26"/>
      <c r="I63" s="26"/>
      <c r="J63" s="27">
        <v>0</v>
      </c>
      <c r="K63" s="27">
        <f t="shared" si="5"/>
        <v>0</v>
      </c>
      <c r="L63" s="29"/>
    </row>
    <row r="64" spans="2:12" x14ac:dyDescent="0.25">
      <c r="B64" s="48"/>
      <c r="C64" s="51"/>
      <c r="D64" s="50"/>
      <c r="E64" s="48">
        <v>3433</v>
      </c>
      <c r="F64" s="48" t="s">
        <v>103</v>
      </c>
      <c r="G64" s="27">
        <v>1922.15</v>
      </c>
      <c r="H64" s="26"/>
      <c r="I64" s="26"/>
      <c r="J64" s="27">
        <v>356.01</v>
      </c>
      <c r="K64" s="27">
        <f t="shared" si="5"/>
        <v>18.521447337616731</v>
      </c>
      <c r="L64" s="29"/>
    </row>
    <row r="65" spans="2:12" x14ac:dyDescent="0.25">
      <c r="B65" s="48"/>
      <c r="C65" s="48"/>
      <c r="D65" s="50"/>
      <c r="E65" s="48">
        <v>3434</v>
      </c>
      <c r="F65" s="48" t="s">
        <v>104</v>
      </c>
      <c r="G65" s="27">
        <v>1.42</v>
      </c>
      <c r="H65" s="26"/>
      <c r="I65" s="26"/>
      <c r="J65" s="27">
        <v>0</v>
      </c>
      <c r="K65" s="27">
        <f t="shared" si="5"/>
        <v>0</v>
      </c>
      <c r="L65" s="29"/>
    </row>
    <row r="66" spans="2:12" x14ac:dyDescent="0.25">
      <c r="B66" s="48"/>
      <c r="C66" s="48">
        <v>38</v>
      </c>
      <c r="D66" s="50"/>
      <c r="E66" s="48"/>
      <c r="F66" s="48" t="s">
        <v>141</v>
      </c>
      <c r="G66" s="27">
        <f>SUM(G67)</f>
        <v>7963.37</v>
      </c>
      <c r="H66" s="26"/>
      <c r="I66" s="26"/>
      <c r="J66" s="27">
        <f t="shared" ref="J66" si="18">SUM(J67)</f>
        <v>0</v>
      </c>
      <c r="K66" s="27">
        <f t="shared" ref="K66:K72" si="19">J66/G66*100</f>
        <v>0</v>
      </c>
      <c r="L66" s="31"/>
    </row>
    <row r="67" spans="2:12" x14ac:dyDescent="0.25">
      <c r="B67" s="48"/>
      <c r="C67" s="51"/>
      <c r="D67" s="48">
        <v>383</v>
      </c>
      <c r="E67" s="48"/>
      <c r="F67" s="48" t="s">
        <v>142</v>
      </c>
      <c r="G67" s="27">
        <f>SUM(G68:G68)</f>
        <v>7963.37</v>
      </c>
      <c r="H67" s="26"/>
      <c r="I67" s="26"/>
      <c r="J67" s="27">
        <f>SUM(J68)</f>
        <v>0</v>
      </c>
      <c r="K67" s="27">
        <f t="shared" si="19"/>
        <v>0</v>
      </c>
      <c r="L67" s="29"/>
    </row>
    <row r="68" spans="2:12" x14ac:dyDescent="0.25">
      <c r="B68" s="48"/>
      <c r="C68" s="51"/>
      <c r="D68" s="50"/>
      <c r="E68" s="48">
        <v>3833</v>
      </c>
      <c r="F68" s="48" t="s">
        <v>143</v>
      </c>
      <c r="G68" s="27">
        <v>7963.37</v>
      </c>
      <c r="H68" s="26"/>
      <c r="I68" s="26"/>
      <c r="J68" s="27">
        <v>0</v>
      </c>
      <c r="K68" s="27">
        <f t="shared" si="19"/>
        <v>0</v>
      </c>
      <c r="L68" s="29"/>
    </row>
    <row r="69" spans="2:12" ht="31.5" x14ac:dyDescent="0.25">
      <c r="B69" s="52">
        <v>4</v>
      </c>
      <c r="C69" s="52"/>
      <c r="D69" s="52"/>
      <c r="E69" s="52"/>
      <c r="F69" s="53" t="s">
        <v>6</v>
      </c>
      <c r="G69" s="43">
        <f>G70+G73</f>
        <v>18813.98</v>
      </c>
      <c r="H69" s="42">
        <f>H70+H73</f>
        <v>25558</v>
      </c>
      <c r="I69" s="42">
        <f>I70+I73</f>
        <v>25558</v>
      </c>
      <c r="J69" s="43">
        <f t="shared" ref="J69" si="20">J70+J73</f>
        <v>20607.04</v>
      </c>
      <c r="K69" s="43">
        <f t="shared" si="5"/>
        <v>109.53046617462121</v>
      </c>
      <c r="L69" s="39">
        <f t="shared" ref="L69:L70" si="21">J69/I69*100</f>
        <v>80.628531183973706</v>
      </c>
    </row>
    <row r="70" spans="2:12" ht="31.5" x14ac:dyDescent="0.25">
      <c r="B70" s="47"/>
      <c r="C70" s="47">
        <v>41</v>
      </c>
      <c r="D70" s="47"/>
      <c r="E70" s="47"/>
      <c r="F70" s="54" t="s">
        <v>7</v>
      </c>
      <c r="G70" s="27">
        <f>SUM(G71)</f>
        <v>1559.16</v>
      </c>
      <c r="H70" s="26">
        <v>342</v>
      </c>
      <c r="I70" s="55">
        <v>342</v>
      </c>
      <c r="J70" s="27">
        <f t="shared" ref="J70:J71" si="22">SUM(J71)</f>
        <v>341.98</v>
      </c>
      <c r="K70" s="27">
        <f t="shared" si="19"/>
        <v>21.93360527463506</v>
      </c>
      <c r="L70" s="31">
        <f t="shared" si="21"/>
        <v>99.99415204678364</v>
      </c>
    </row>
    <row r="71" spans="2:12" x14ac:dyDescent="0.25">
      <c r="B71" s="47"/>
      <c r="C71" s="47"/>
      <c r="D71" s="48">
        <v>412</v>
      </c>
      <c r="E71" s="48"/>
      <c r="F71" s="48" t="s">
        <v>105</v>
      </c>
      <c r="G71" s="27">
        <f>SUM(G72)</f>
        <v>1559.16</v>
      </c>
      <c r="H71" s="26"/>
      <c r="I71" s="55"/>
      <c r="J71" s="27">
        <f t="shared" si="22"/>
        <v>341.98</v>
      </c>
      <c r="K71" s="27">
        <f t="shared" si="19"/>
        <v>21.93360527463506</v>
      </c>
      <c r="L71" s="29"/>
    </row>
    <row r="72" spans="2:12" x14ac:dyDescent="0.25">
      <c r="B72" s="47"/>
      <c r="C72" s="47"/>
      <c r="D72" s="48"/>
      <c r="E72" s="48">
        <v>4123</v>
      </c>
      <c r="F72" s="48" t="s">
        <v>106</v>
      </c>
      <c r="G72" s="27">
        <v>1559.16</v>
      </c>
      <c r="H72" s="26"/>
      <c r="I72" s="55"/>
      <c r="J72" s="27">
        <v>341.98</v>
      </c>
      <c r="K72" s="27">
        <f t="shared" si="19"/>
        <v>21.93360527463506</v>
      </c>
      <c r="L72" s="29"/>
    </row>
    <row r="73" spans="2:12" x14ac:dyDescent="0.25">
      <c r="B73" s="29"/>
      <c r="C73" s="29">
        <v>42</v>
      </c>
      <c r="D73" s="29"/>
      <c r="E73" s="29"/>
      <c r="F73" s="29" t="s">
        <v>107</v>
      </c>
      <c r="G73" s="31">
        <f>SUM(G74+G77)</f>
        <v>17254.82</v>
      </c>
      <c r="H73" s="37">
        <v>25216</v>
      </c>
      <c r="I73" s="37">
        <v>25216</v>
      </c>
      <c r="J73" s="31">
        <f t="shared" ref="J73" si="23">SUM(J74)</f>
        <v>20265.060000000001</v>
      </c>
      <c r="K73" s="27">
        <f t="shared" si="5"/>
        <v>117.44579195842091</v>
      </c>
      <c r="L73" s="31">
        <f t="shared" ref="L73" si="24">J73/I73*100</f>
        <v>80.365878807106611</v>
      </c>
    </row>
    <row r="74" spans="2:12" x14ac:dyDescent="0.25">
      <c r="B74" s="29"/>
      <c r="C74" s="29"/>
      <c r="D74" s="29">
        <v>422</v>
      </c>
      <c r="E74" s="29"/>
      <c r="F74" s="29" t="s">
        <v>108</v>
      </c>
      <c r="G74" s="31">
        <f>SUM(G75:G76)</f>
        <v>12277.71</v>
      </c>
      <c r="H74" s="29"/>
      <c r="I74" s="29"/>
      <c r="J74" s="31">
        <f>SUM(J75)</f>
        <v>20265.060000000001</v>
      </c>
      <c r="K74" s="27">
        <f t="shared" si="5"/>
        <v>165.05569849752112</v>
      </c>
      <c r="L74" s="29"/>
    </row>
    <row r="75" spans="2:12" x14ac:dyDescent="0.25">
      <c r="B75" s="29"/>
      <c r="C75" s="29"/>
      <c r="D75" s="29"/>
      <c r="E75" s="29">
        <v>4221</v>
      </c>
      <c r="F75" s="29" t="s">
        <v>137</v>
      </c>
      <c r="G75" s="31">
        <v>10375.74</v>
      </c>
      <c r="H75" s="29"/>
      <c r="I75" s="29"/>
      <c r="J75" s="31">
        <v>20265.060000000001</v>
      </c>
      <c r="K75" s="27">
        <f t="shared" si="5"/>
        <v>195.3119488344928</v>
      </c>
      <c r="L75" s="29"/>
    </row>
    <row r="76" spans="2:12" ht="15" customHeight="1" x14ac:dyDescent="0.25">
      <c r="B76" s="30"/>
      <c r="C76" s="30"/>
      <c r="D76" s="30"/>
      <c r="E76" s="33">
        <v>4223</v>
      </c>
      <c r="F76" s="33" t="s">
        <v>109</v>
      </c>
      <c r="G76" s="36">
        <v>1901.97</v>
      </c>
      <c r="H76" s="30"/>
      <c r="I76" s="30"/>
      <c r="J76" s="36">
        <v>0</v>
      </c>
      <c r="K76" s="27"/>
      <c r="L76" s="30"/>
    </row>
    <row r="77" spans="2:12" x14ac:dyDescent="0.25">
      <c r="B77" s="29"/>
      <c r="C77" s="29"/>
      <c r="D77" s="29">
        <v>426</v>
      </c>
      <c r="E77" s="29"/>
      <c r="F77" s="29" t="s">
        <v>144</v>
      </c>
      <c r="G77" s="31">
        <f>SUM(G78:G79)</f>
        <v>4977.1099999999997</v>
      </c>
      <c r="H77" s="29"/>
      <c r="I77" s="29"/>
      <c r="J77" s="31">
        <f>SUM(J79)</f>
        <v>0</v>
      </c>
      <c r="K77" s="27"/>
      <c r="L77" s="29"/>
    </row>
    <row r="78" spans="2:12" x14ac:dyDescent="0.25">
      <c r="B78" s="29"/>
      <c r="C78" s="29"/>
      <c r="D78" s="29"/>
      <c r="E78" s="29">
        <v>4262</v>
      </c>
      <c r="F78" s="29" t="s">
        <v>145</v>
      </c>
      <c r="G78" s="31">
        <v>4977.1099999999997</v>
      </c>
      <c r="H78" s="29"/>
      <c r="I78" s="29"/>
      <c r="J78" s="31">
        <v>0</v>
      </c>
      <c r="K78" s="27"/>
      <c r="L78" s="29"/>
    </row>
  </sheetData>
  <mergeCells count="7">
    <mergeCell ref="B2:L2"/>
    <mergeCell ref="B4:L4"/>
    <mergeCell ref="B6:L6"/>
    <mergeCell ref="B22:F22"/>
    <mergeCell ref="B9:F9"/>
    <mergeCell ref="B21:F21"/>
    <mergeCell ref="B8:F8"/>
  </mergeCells>
  <pageMargins left="0.25" right="0.25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B8" sqref="B8"/>
    </sheetView>
  </sheetViews>
  <sheetFormatPr defaultRowHeight="15.75" x14ac:dyDescent="0.25"/>
  <cols>
    <col min="1" max="1" width="33.5703125" style="21" customWidth="1"/>
    <col min="2" max="2" width="21.28515625" style="21" customWidth="1"/>
    <col min="3" max="3" width="19.5703125" style="21" customWidth="1"/>
    <col min="4" max="4" width="20.85546875" style="21" customWidth="1"/>
    <col min="5" max="5" width="19.5703125" style="21" customWidth="1"/>
    <col min="6" max="6" width="12.5703125" style="21" customWidth="1"/>
    <col min="7" max="7" width="13" style="21" customWidth="1"/>
    <col min="8" max="16384" width="9.140625" style="21"/>
  </cols>
  <sheetData>
    <row r="1" spans="1:7" x14ac:dyDescent="0.25">
      <c r="A1" s="18"/>
      <c r="B1" s="18"/>
      <c r="C1" s="18"/>
      <c r="D1" s="18"/>
      <c r="E1" s="20"/>
      <c r="F1" s="20"/>
      <c r="G1" s="20"/>
    </row>
    <row r="2" spans="1:7" ht="15.75" customHeight="1" x14ac:dyDescent="0.25">
      <c r="A2" s="147" t="s">
        <v>44</v>
      </c>
      <c r="B2" s="147"/>
      <c r="C2" s="147"/>
      <c r="D2" s="147"/>
      <c r="E2" s="147"/>
      <c r="F2" s="147"/>
      <c r="G2" s="147"/>
    </row>
    <row r="3" spans="1:7" x14ac:dyDescent="0.25">
      <c r="A3" s="18"/>
      <c r="B3" s="18"/>
      <c r="C3" s="18"/>
      <c r="D3" s="18"/>
      <c r="E3" s="20"/>
      <c r="F3" s="20"/>
      <c r="G3" s="20"/>
    </row>
    <row r="4" spans="1:7" ht="58.5" customHeight="1" x14ac:dyDescent="0.25">
      <c r="A4" s="22" t="s">
        <v>8</v>
      </c>
      <c r="B4" s="22" t="s">
        <v>138</v>
      </c>
      <c r="C4" s="22" t="s">
        <v>61</v>
      </c>
      <c r="D4" s="22" t="s">
        <v>58</v>
      </c>
      <c r="E4" s="22" t="s">
        <v>139</v>
      </c>
      <c r="F4" s="22" t="s">
        <v>30</v>
      </c>
      <c r="G4" s="22" t="s">
        <v>59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41</v>
      </c>
      <c r="G5" s="22" t="s">
        <v>42</v>
      </c>
    </row>
    <row r="6" spans="1:7" x14ac:dyDescent="0.25">
      <c r="A6" s="44" t="s">
        <v>55</v>
      </c>
      <c r="B6" s="127">
        <f>B7+B11</f>
        <v>1278564.7</v>
      </c>
      <c r="C6" s="58">
        <f>C7+C11</f>
        <v>1731079</v>
      </c>
      <c r="D6" s="58">
        <f>D7+D11</f>
        <v>1591541</v>
      </c>
      <c r="E6" s="57">
        <f>E7</f>
        <v>1517644.1</v>
      </c>
      <c r="F6" s="31">
        <f>E6/B6*100</f>
        <v>118.69904589106832</v>
      </c>
      <c r="G6" s="31">
        <f>E6/D6*100</f>
        <v>95.356896240813157</v>
      </c>
    </row>
    <row r="7" spans="1:7" x14ac:dyDescent="0.25">
      <c r="A7" s="44" t="s">
        <v>20</v>
      </c>
      <c r="B7" s="128">
        <f>SUM(B8:B9)</f>
        <v>1259338.98</v>
      </c>
      <c r="C7" s="42">
        <f>SUM(C8:C9)</f>
        <v>1731079</v>
      </c>
      <c r="D7" s="42">
        <f>SUM(D8:D9)</f>
        <v>1591541</v>
      </c>
      <c r="E7" s="43">
        <f>SUM(E8:E9)</f>
        <v>1517644.1</v>
      </c>
      <c r="F7" s="31">
        <f t="shared" ref="F7:F9" si="0">E7/B7*100</f>
        <v>120.51116689804996</v>
      </c>
      <c r="G7" s="31">
        <f t="shared" ref="G7:G9" si="1">E7/D7*100</f>
        <v>95.356896240813157</v>
      </c>
    </row>
    <row r="8" spans="1:7" x14ac:dyDescent="0.25">
      <c r="A8" s="59" t="s">
        <v>21</v>
      </c>
      <c r="B8" s="27">
        <v>1253034.6499999999</v>
      </c>
      <c r="C8" s="26">
        <v>1730000</v>
      </c>
      <c r="D8" s="26">
        <v>1590462</v>
      </c>
      <c r="E8" s="31">
        <v>1516565.73</v>
      </c>
      <c r="F8" s="31">
        <f t="shared" si="0"/>
        <v>121.03142798166037</v>
      </c>
      <c r="G8" s="31">
        <f t="shared" si="1"/>
        <v>95.35378588108361</v>
      </c>
    </row>
    <row r="9" spans="1:7" x14ac:dyDescent="0.25">
      <c r="A9" s="60" t="s">
        <v>22</v>
      </c>
      <c r="B9" s="27">
        <v>6304.33</v>
      </c>
      <c r="C9" s="26">
        <v>1079</v>
      </c>
      <c r="D9" s="26">
        <v>1079</v>
      </c>
      <c r="E9" s="31">
        <v>1078.3699999999999</v>
      </c>
      <c r="F9" s="31">
        <f t="shared" si="0"/>
        <v>17.105227676850671</v>
      </c>
      <c r="G9" s="31">
        <f t="shared" si="1"/>
        <v>99.941612604263199</v>
      </c>
    </row>
    <row r="10" spans="1:7" x14ac:dyDescent="0.25">
      <c r="A10" s="61"/>
      <c r="B10" s="27"/>
      <c r="C10" s="26"/>
      <c r="D10" s="55"/>
      <c r="E10" s="31"/>
      <c r="F10" s="31"/>
      <c r="G10" s="29"/>
    </row>
    <row r="11" spans="1:7" x14ac:dyDescent="0.25">
      <c r="A11" s="44" t="s">
        <v>73</v>
      </c>
      <c r="B11" s="27">
        <f>SUM(B12)</f>
        <v>19225.72</v>
      </c>
      <c r="C11" s="42">
        <f>SUM(C12)</f>
        <v>0</v>
      </c>
      <c r="D11" s="62">
        <f>SUM(D12)</f>
        <v>0</v>
      </c>
      <c r="E11" s="31"/>
      <c r="F11" s="31"/>
      <c r="G11" s="29"/>
    </row>
    <row r="12" spans="1:7" x14ac:dyDescent="0.25">
      <c r="A12" s="61" t="s">
        <v>74</v>
      </c>
      <c r="B12" s="27">
        <v>19225.72</v>
      </c>
      <c r="C12" s="26"/>
      <c r="D12" s="55"/>
      <c r="E12" s="31"/>
      <c r="F12" s="31"/>
      <c r="G12" s="29"/>
    </row>
    <row r="13" spans="1:7" x14ac:dyDescent="0.25">
      <c r="A13" s="61"/>
      <c r="B13" s="27"/>
      <c r="C13" s="26"/>
      <c r="D13" s="55"/>
      <c r="E13" s="31"/>
      <c r="F13" s="31"/>
      <c r="G13" s="29"/>
    </row>
    <row r="14" spans="1:7" ht="15.75" customHeight="1" x14ac:dyDescent="0.25">
      <c r="A14" s="44" t="s">
        <v>56</v>
      </c>
      <c r="B14" s="43">
        <f>B15+B19</f>
        <v>1278036.31</v>
      </c>
      <c r="C14" s="42">
        <f>C15+C19</f>
        <v>1734315</v>
      </c>
      <c r="D14" s="42">
        <f t="shared" ref="D14:E14" si="2">D15+D19</f>
        <v>1594777</v>
      </c>
      <c r="E14" s="43">
        <f t="shared" si="2"/>
        <v>1520879.2200000002</v>
      </c>
      <c r="F14" s="31">
        <f t="shared" ref="F14:F20" si="3">E14/B14*100</f>
        <v>119.00125278913242</v>
      </c>
      <c r="G14" s="31">
        <f t="shared" ref="G14:G17" si="4">E14/D14*100</f>
        <v>95.366262493126015</v>
      </c>
    </row>
    <row r="15" spans="1:7" ht="15.75" customHeight="1" x14ac:dyDescent="0.25">
      <c r="A15" s="44" t="s">
        <v>20</v>
      </c>
      <c r="B15" s="43">
        <f>SUM(B16:B17)</f>
        <v>1259338.98</v>
      </c>
      <c r="C15" s="42">
        <f>SUM(C16:C17)</f>
        <v>1731079</v>
      </c>
      <c r="D15" s="42">
        <f>SUM(D16:D17)</f>
        <v>1591541</v>
      </c>
      <c r="E15" s="39">
        <f>SUM(E16:E17)</f>
        <v>1517644.1</v>
      </c>
      <c r="F15" s="31">
        <f t="shared" si="3"/>
        <v>120.51116689804996</v>
      </c>
      <c r="G15" s="31">
        <f t="shared" si="4"/>
        <v>95.356896240813157</v>
      </c>
    </row>
    <row r="16" spans="1:7" x14ac:dyDescent="0.25">
      <c r="A16" s="59" t="s">
        <v>21</v>
      </c>
      <c r="B16" s="27">
        <v>1253034.6499999999</v>
      </c>
      <c r="C16" s="26">
        <v>1730000</v>
      </c>
      <c r="D16" s="26">
        <v>1590462</v>
      </c>
      <c r="E16" s="31">
        <v>1516565.73</v>
      </c>
      <c r="F16" s="31">
        <f t="shared" si="3"/>
        <v>121.03142798166037</v>
      </c>
      <c r="G16" s="31">
        <f t="shared" si="4"/>
        <v>95.35378588108361</v>
      </c>
    </row>
    <row r="17" spans="1:10" x14ac:dyDescent="0.25">
      <c r="A17" s="60" t="s">
        <v>22</v>
      </c>
      <c r="B17" s="27">
        <v>6304.33</v>
      </c>
      <c r="C17" s="26">
        <v>1079</v>
      </c>
      <c r="D17" s="26">
        <v>1079</v>
      </c>
      <c r="E17" s="31">
        <v>1078.3699999999999</v>
      </c>
      <c r="F17" s="31">
        <f t="shared" si="3"/>
        <v>17.105227676850671</v>
      </c>
      <c r="G17" s="31">
        <f t="shared" si="4"/>
        <v>99.941612604263199</v>
      </c>
    </row>
    <row r="18" spans="1:10" x14ac:dyDescent="0.25">
      <c r="A18" s="61"/>
      <c r="B18" s="27"/>
      <c r="C18" s="26"/>
      <c r="D18" s="55"/>
      <c r="E18" s="31"/>
      <c r="F18" s="29"/>
      <c r="G18" s="29"/>
    </row>
    <row r="19" spans="1:10" x14ac:dyDescent="0.25">
      <c r="A19" s="44" t="s">
        <v>73</v>
      </c>
      <c r="B19" s="27">
        <f>SUM(B20)</f>
        <v>18697.330000000002</v>
      </c>
      <c r="C19" s="42">
        <f>SUM(C20)</f>
        <v>3236</v>
      </c>
      <c r="D19" s="62">
        <f>SUM(D20)</f>
        <v>3236</v>
      </c>
      <c r="E19" s="39">
        <f>SUM(E20)</f>
        <v>3235.12</v>
      </c>
      <c r="F19" s="31">
        <f t="shared" si="3"/>
        <v>17.30257742683046</v>
      </c>
      <c r="G19" s="31">
        <f t="shared" ref="G19:G20" si="5">E19/D19*100</f>
        <v>99.972805933250925</v>
      </c>
    </row>
    <row r="20" spans="1:10" x14ac:dyDescent="0.25">
      <c r="A20" s="61" t="s">
        <v>74</v>
      </c>
      <c r="B20" s="27">
        <v>18697.330000000002</v>
      </c>
      <c r="C20" s="26">
        <v>3236</v>
      </c>
      <c r="D20" s="55">
        <v>3236</v>
      </c>
      <c r="E20" s="31">
        <v>3235.12</v>
      </c>
      <c r="F20" s="31">
        <f t="shared" si="3"/>
        <v>17.30257742683046</v>
      </c>
      <c r="G20" s="31">
        <f t="shared" si="5"/>
        <v>99.972805933250925</v>
      </c>
    </row>
    <row r="21" spans="1:10" x14ac:dyDescent="0.25">
      <c r="E21" s="32"/>
    </row>
    <row r="22" spans="1:10" ht="15" customHeight="1" x14ac:dyDescent="0.25">
      <c r="A22" s="56"/>
      <c r="B22" s="56"/>
      <c r="C22" s="56"/>
      <c r="D22" s="56"/>
      <c r="E22" s="63"/>
      <c r="F22" s="56"/>
      <c r="G22" s="56"/>
      <c r="H22" s="56"/>
      <c r="I22" s="56"/>
      <c r="J22" s="56"/>
    </row>
    <row r="23" spans="1:10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0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</row>
  </sheetData>
  <mergeCells count="1">
    <mergeCell ref="A2:G2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E8" sqref="E8"/>
    </sheetView>
  </sheetViews>
  <sheetFormatPr defaultRowHeight="15.75" x14ac:dyDescent="0.25"/>
  <cols>
    <col min="1" max="1" width="36.5703125" style="21" customWidth="1"/>
    <col min="2" max="2" width="20.5703125" style="21" customWidth="1"/>
    <col min="3" max="3" width="20.85546875" style="21" customWidth="1"/>
    <col min="4" max="4" width="20.42578125" style="21" customWidth="1"/>
    <col min="5" max="5" width="17.140625" style="21" customWidth="1"/>
    <col min="6" max="6" width="11.140625" style="21" customWidth="1"/>
    <col min="7" max="7" width="12.7109375" style="21" customWidth="1"/>
    <col min="8" max="16384" width="9.140625" style="21"/>
  </cols>
  <sheetData>
    <row r="1" spans="1:7" x14ac:dyDescent="0.25">
      <c r="A1" s="18"/>
      <c r="B1" s="18"/>
      <c r="C1" s="18"/>
      <c r="D1" s="18"/>
      <c r="E1" s="20"/>
      <c r="F1" s="20"/>
      <c r="G1" s="20"/>
    </row>
    <row r="2" spans="1:7" ht="15.75" customHeight="1" x14ac:dyDescent="0.25">
      <c r="A2" s="147" t="s">
        <v>45</v>
      </c>
      <c r="B2" s="147"/>
      <c r="C2" s="147"/>
      <c r="D2" s="147"/>
      <c r="E2" s="147"/>
      <c r="F2" s="147"/>
      <c r="G2" s="147"/>
    </row>
    <row r="3" spans="1:7" ht="39" customHeight="1" x14ac:dyDescent="0.25">
      <c r="A3" s="18"/>
      <c r="B3" s="18"/>
      <c r="C3" s="18"/>
      <c r="D3" s="18"/>
      <c r="E3" s="20"/>
      <c r="F3" s="20"/>
      <c r="G3" s="20"/>
    </row>
    <row r="4" spans="1:7" ht="65.25" customHeight="1" x14ac:dyDescent="0.25">
      <c r="A4" s="22" t="s">
        <v>8</v>
      </c>
      <c r="B4" s="22" t="s">
        <v>140</v>
      </c>
      <c r="C4" s="22" t="s">
        <v>61</v>
      </c>
      <c r="D4" s="22" t="s">
        <v>58</v>
      </c>
      <c r="E4" s="22" t="s">
        <v>133</v>
      </c>
      <c r="F4" s="22" t="s">
        <v>30</v>
      </c>
      <c r="G4" s="22" t="s">
        <v>59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41</v>
      </c>
      <c r="G5" s="22" t="s">
        <v>42</v>
      </c>
    </row>
    <row r="6" spans="1:7" ht="36.75" customHeight="1" x14ac:dyDescent="0.25">
      <c r="A6" s="44" t="s">
        <v>56</v>
      </c>
      <c r="B6" s="43">
        <f>SUM(B8)</f>
        <v>1278036.31</v>
      </c>
      <c r="C6" s="42">
        <f>SUM(C8)</f>
        <v>1734315</v>
      </c>
      <c r="D6" s="42">
        <f>SUM(D8)</f>
        <v>1594777</v>
      </c>
      <c r="E6" s="39">
        <f>SUM(E8)</f>
        <v>1520879.22</v>
      </c>
      <c r="F6" s="39">
        <f>SUM(F8)</f>
        <v>119.00125278913241</v>
      </c>
      <c r="G6" s="39">
        <f>E6/D6*100</f>
        <v>95.366262493126001</v>
      </c>
    </row>
    <row r="7" spans="1:7" ht="40.5" customHeight="1" x14ac:dyDescent="0.25">
      <c r="A7" s="44" t="s">
        <v>9</v>
      </c>
      <c r="B7" s="27">
        <f t="shared" ref="B7:G7" si="0">SUM(B8)</f>
        <v>1278036.31</v>
      </c>
      <c r="C7" s="26">
        <f t="shared" si="0"/>
        <v>1734315</v>
      </c>
      <c r="D7" s="55">
        <f t="shared" si="0"/>
        <v>1594777</v>
      </c>
      <c r="E7" s="31">
        <f t="shared" si="0"/>
        <v>1520879.22</v>
      </c>
      <c r="F7" s="31">
        <f t="shared" si="0"/>
        <v>119.00125278913241</v>
      </c>
      <c r="G7" s="31">
        <f t="shared" si="0"/>
        <v>95.366262493126001</v>
      </c>
    </row>
    <row r="8" spans="1:7" ht="45.75" customHeight="1" x14ac:dyDescent="0.25">
      <c r="A8" s="61" t="s">
        <v>10</v>
      </c>
      <c r="B8" s="27">
        <v>1278036.31</v>
      </c>
      <c r="C8" s="55">
        <v>1734315</v>
      </c>
      <c r="D8" s="55">
        <v>1594777</v>
      </c>
      <c r="E8" s="31">
        <v>1520879.22</v>
      </c>
      <c r="F8" s="31">
        <f>E8/B8*100</f>
        <v>119.00125278913241</v>
      </c>
      <c r="G8" s="31">
        <f>E8/D8*100</f>
        <v>95.366262493126001</v>
      </c>
    </row>
    <row r="10" spans="1:7" x14ac:dyDescent="0.25">
      <c r="A10" s="56"/>
      <c r="B10" s="56"/>
      <c r="C10" s="56"/>
      <c r="D10" s="56"/>
      <c r="E10" s="56"/>
      <c r="F10" s="56"/>
      <c r="G10" s="56"/>
    </row>
    <row r="11" spans="1:7" x14ac:dyDescent="0.25">
      <c r="A11" s="56"/>
      <c r="B11" s="56"/>
      <c r="C11" s="56"/>
      <c r="D11" s="56"/>
      <c r="E11" s="56"/>
      <c r="F11" s="56"/>
      <c r="G11" s="56"/>
    </row>
    <row r="12" spans="1:7" x14ac:dyDescent="0.25">
      <c r="A12" s="56"/>
      <c r="B12" s="56"/>
      <c r="C12" s="56"/>
      <c r="D12" s="56"/>
      <c r="E12" s="56"/>
      <c r="F12" s="56"/>
      <c r="G12" s="56"/>
    </row>
  </sheetData>
  <mergeCells count="1">
    <mergeCell ref="A2:G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I23" sqref="I23"/>
    </sheetView>
  </sheetViews>
  <sheetFormatPr defaultRowHeight="15.75" x14ac:dyDescent="0.25"/>
  <cols>
    <col min="1" max="1" width="7.42578125" style="2" bestFit="1" customWidth="1"/>
    <col min="2" max="2" width="8.42578125" style="2" bestFit="1" customWidth="1"/>
    <col min="3" max="3" width="8.42578125" style="2" customWidth="1"/>
    <col min="4" max="4" width="5.42578125" style="2" bestFit="1" customWidth="1"/>
    <col min="5" max="9" width="25.28515625" style="2" customWidth="1"/>
    <col min="10" max="11" width="15.7109375" style="2" customWidth="1"/>
    <col min="12" max="16384" width="9.140625" style="2"/>
  </cols>
  <sheetData>
    <row r="1" spans="1:11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25">
      <c r="A2" s="174" t="s">
        <v>14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x14ac:dyDescent="0.25">
      <c r="A3" s="1"/>
      <c r="B3" s="1"/>
      <c r="C3" s="1"/>
      <c r="D3" s="1"/>
      <c r="E3" s="1"/>
      <c r="F3" s="1"/>
      <c r="G3" s="1"/>
      <c r="H3" s="1"/>
      <c r="I3" s="3"/>
      <c r="J3" s="3"/>
      <c r="K3" s="3"/>
    </row>
    <row r="4" spans="1:11" ht="18" customHeight="1" x14ac:dyDescent="0.25">
      <c r="A4" s="174" t="s">
        <v>63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15.75" customHeight="1" x14ac:dyDescent="0.25">
      <c r="A5" s="174" t="s">
        <v>46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x14ac:dyDescent="0.25">
      <c r="A6" s="1"/>
      <c r="B6" s="1"/>
      <c r="C6" s="1"/>
      <c r="D6" s="1"/>
      <c r="E6" s="1"/>
      <c r="F6" s="1"/>
      <c r="G6" s="1"/>
      <c r="H6" s="1"/>
      <c r="I6" s="3"/>
      <c r="J6" s="3"/>
      <c r="K6" s="3"/>
    </row>
    <row r="7" spans="1:11" ht="56.25" customHeight="1" x14ac:dyDescent="0.25">
      <c r="A7" s="171" t="s">
        <v>8</v>
      </c>
      <c r="B7" s="172"/>
      <c r="C7" s="172"/>
      <c r="D7" s="172"/>
      <c r="E7" s="173"/>
      <c r="F7" s="4" t="s">
        <v>28</v>
      </c>
      <c r="G7" s="4" t="s">
        <v>61</v>
      </c>
      <c r="H7" s="4" t="s">
        <v>58</v>
      </c>
      <c r="I7" s="4" t="s">
        <v>29</v>
      </c>
      <c r="J7" s="4" t="s">
        <v>30</v>
      </c>
      <c r="K7" s="4" t="s">
        <v>59</v>
      </c>
    </row>
    <row r="8" spans="1:11" x14ac:dyDescent="0.25">
      <c r="A8" s="171">
        <v>1</v>
      </c>
      <c r="B8" s="172"/>
      <c r="C8" s="172"/>
      <c r="D8" s="172"/>
      <c r="E8" s="173"/>
      <c r="F8" s="4">
        <v>2</v>
      </c>
      <c r="G8" s="4">
        <v>3</v>
      </c>
      <c r="H8" s="4">
        <v>4</v>
      </c>
      <c r="I8" s="4">
        <v>5</v>
      </c>
      <c r="J8" s="4" t="s">
        <v>41</v>
      </c>
      <c r="K8" s="4" t="s">
        <v>42</v>
      </c>
    </row>
    <row r="9" spans="1:11" ht="31.5" x14ac:dyDescent="0.25">
      <c r="A9" s="5">
        <v>8</v>
      </c>
      <c r="B9" s="5"/>
      <c r="C9" s="5"/>
      <c r="D9" s="5"/>
      <c r="E9" s="5" t="s">
        <v>11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pans="1:11" x14ac:dyDescent="0.25">
      <c r="A10" s="5"/>
      <c r="B10" s="7">
        <v>84</v>
      </c>
      <c r="C10" s="7"/>
      <c r="D10" s="7"/>
      <c r="E10" s="7" t="s">
        <v>16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ht="63" x14ac:dyDescent="0.25">
      <c r="A11" s="8"/>
      <c r="B11" s="8"/>
      <c r="C11" s="8">
        <v>841</v>
      </c>
      <c r="D11" s="8"/>
      <c r="E11" s="9" t="s">
        <v>47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ht="31.5" x14ac:dyDescent="0.25">
      <c r="A12" s="8"/>
      <c r="B12" s="8"/>
      <c r="C12" s="8"/>
      <c r="D12" s="8">
        <v>8413</v>
      </c>
      <c r="E12" s="9" t="s">
        <v>48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s="8"/>
      <c r="B13" s="8"/>
      <c r="C13" s="8"/>
      <c r="D13" s="10" t="s">
        <v>23</v>
      </c>
      <c r="E13" s="11"/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ht="47.25" x14ac:dyDescent="0.25">
      <c r="A14" s="12">
        <v>5</v>
      </c>
      <c r="B14" s="12"/>
      <c r="C14" s="12"/>
      <c r="D14" s="12"/>
      <c r="E14" s="13" t="s">
        <v>12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ht="31.5" x14ac:dyDescent="0.25">
      <c r="A15" s="7"/>
      <c r="B15" s="7">
        <v>54</v>
      </c>
      <c r="C15" s="7"/>
      <c r="D15" s="7"/>
      <c r="E15" s="14" t="s">
        <v>17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1" ht="78.75" x14ac:dyDescent="0.25">
      <c r="A16" s="7"/>
      <c r="B16" s="7"/>
      <c r="C16" s="7">
        <v>541</v>
      </c>
      <c r="D16" s="9"/>
      <c r="E16" s="9" t="s">
        <v>49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ht="47.25" x14ac:dyDescent="0.25">
      <c r="A17" s="7"/>
      <c r="B17" s="7"/>
      <c r="C17" s="7"/>
      <c r="D17" s="9">
        <v>5413</v>
      </c>
      <c r="E17" s="9" t="s">
        <v>50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x14ac:dyDescent="0.25">
      <c r="A18" s="15"/>
      <c r="B18" s="12"/>
      <c r="C18" s="12"/>
      <c r="D18" s="12"/>
      <c r="E18" s="13" t="s">
        <v>23</v>
      </c>
      <c r="F18" s="6"/>
      <c r="G18" s="6"/>
      <c r="H18" s="6"/>
      <c r="I18" s="16"/>
      <c r="J18" s="16"/>
      <c r="K18" s="16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</sheetData>
  <mergeCells count="5">
    <mergeCell ref="A7:E7"/>
    <mergeCell ref="A8:E8"/>
    <mergeCell ref="A2:K2"/>
    <mergeCell ref="A4:K4"/>
    <mergeCell ref="A5:K5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C22" sqref="C22"/>
    </sheetView>
  </sheetViews>
  <sheetFormatPr defaultRowHeight="15.75" x14ac:dyDescent="0.25"/>
  <cols>
    <col min="1" max="1" width="9.140625" style="21"/>
    <col min="2" max="2" width="37.7109375" style="21" customWidth="1"/>
    <col min="3" max="6" width="25.28515625" style="21" customWidth="1"/>
    <col min="7" max="8" width="15.7109375" style="21" customWidth="1"/>
    <col min="9" max="16384" width="9.140625" style="21"/>
  </cols>
  <sheetData>
    <row r="1" spans="2:8" x14ac:dyDescent="0.25">
      <c r="B1" s="18"/>
      <c r="C1" s="18"/>
      <c r="D1" s="18"/>
      <c r="E1" s="18"/>
      <c r="F1" s="20"/>
      <c r="G1" s="20"/>
      <c r="H1" s="20"/>
    </row>
    <row r="2" spans="2:8" ht="15.75" customHeight="1" x14ac:dyDescent="0.25">
      <c r="B2" s="147" t="s">
        <v>51</v>
      </c>
      <c r="C2" s="147"/>
      <c r="D2" s="147"/>
      <c r="E2" s="147"/>
      <c r="F2" s="147"/>
      <c r="G2" s="147"/>
      <c r="H2" s="147"/>
    </row>
    <row r="3" spans="2:8" x14ac:dyDescent="0.25">
      <c r="B3" s="18"/>
      <c r="C3" s="18"/>
      <c r="D3" s="18"/>
      <c r="E3" s="18"/>
      <c r="F3" s="20"/>
      <c r="G3" s="20"/>
      <c r="H3" s="20"/>
    </row>
    <row r="4" spans="2:8" ht="47.25" x14ac:dyDescent="0.25">
      <c r="B4" s="22" t="s">
        <v>8</v>
      </c>
      <c r="C4" s="22" t="s">
        <v>65</v>
      </c>
      <c r="D4" s="22" t="s">
        <v>61</v>
      </c>
      <c r="E4" s="22" t="s">
        <v>58</v>
      </c>
      <c r="F4" s="22" t="s">
        <v>66</v>
      </c>
      <c r="G4" s="22" t="s">
        <v>30</v>
      </c>
      <c r="H4" s="22" t="s">
        <v>59</v>
      </c>
    </row>
    <row r="5" spans="2:8" x14ac:dyDescent="0.25"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 t="s">
        <v>41</v>
      </c>
      <c r="H5" s="22" t="s">
        <v>42</v>
      </c>
    </row>
    <row r="6" spans="2:8" x14ac:dyDescent="0.25">
      <c r="B6" s="44" t="s">
        <v>53</v>
      </c>
      <c r="C6" s="26"/>
      <c r="D6" s="26"/>
      <c r="E6" s="55"/>
      <c r="F6" s="29"/>
      <c r="G6" s="29"/>
      <c r="H6" s="29"/>
    </row>
    <row r="7" spans="2:8" x14ac:dyDescent="0.25">
      <c r="B7" s="44" t="s">
        <v>20</v>
      </c>
      <c r="C7" s="26"/>
      <c r="D7" s="26"/>
      <c r="E7" s="26"/>
      <c r="F7" s="29"/>
      <c r="G7" s="29"/>
      <c r="H7" s="29"/>
    </row>
    <row r="8" spans="2:8" x14ac:dyDescent="0.25">
      <c r="B8" s="59" t="s">
        <v>21</v>
      </c>
      <c r="C8" s="26"/>
      <c r="D8" s="26"/>
      <c r="E8" s="26"/>
      <c r="F8" s="29"/>
      <c r="G8" s="29"/>
      <c r="H8" s="29"/>
    </row>
    <row r="9" spans="2:8" x14ac:dyDescent="0.25">
      <c r="B9" s="60" t="s">
        <v>22</v>
      </c>
      <c r="C9" s="26"/>
      <c r="D9" s="26"/>
      <c r="E9" s="26"/>
      <c r="F9" s="29"/>
      <c r="G9" s="29"/>
      <c r="H9" s="29"/>
    </row>
    <row r="10" spans="2:8" x14ac:dyDescent="0.25">
      <c r="B10" s="60" t="s">
        <v>23</v>
      </c>
      <c r="C10" s="26"/>
      <c r="D10" s="26"/>
      <c r="E10" s="26"/>
      <c r="F10" s="29"/>
      <c r="G10" s="29"/>
      <c r="H10" s="29"/>
    </row>
    <row r="11" spans="2:8" x14ac:dyDescent="0.25">
      <c r="B11" s="44" t="s">
        <v>24</v>
      </c>
      <c r="C11" s="26"/>
      <c r="D11" s="26"/>
      <c r="E11" s="55"/>
      <c r="F11" s="29"/>
      <c r="G11" s="29"/>
      <c r="H11" s="29"/>
    </row>
    <row r="12" spans="2:8" ht="31.5" x14ac:dyDescent="0.25">
      <c r="B12" s="61" t="s">
        <v>25</v>
      </c>
      <c r="C12" s="26"/>
      <c r="D12" s="26"/>
      <c r="E12" s="55"/>
      <c r="F12" s="29"/>
      <c r="G12" s="29"/>
      <c r="H12" s="29"/>
    </row>
    <row r="13" spans="2:8" x14ac:dyDescent="0.25">
      <c r="B13" s="44" t="s">
        <v>26</v>
      </c>
      <c r="C13" s="26"/>
      <c r="D13" s="26"/>
      <c r="E13" s="55"/>
      <c r="F13" s="29"/>
      <c r="G13" s="29"/>
      <c r="H13" s="29"/>
    </row>
    <row r="14" spans="2:8" x14ac:dyDescent="0.25">
      <c r="B14" s="61" t="s">
        <v>27</v>
      </c>
      <c r="C14" s="26"/>
      <c r="D14" s="26"/>
      <c r="E14" s="55"/>
      <c r="F14" s="29"/>
      <c r="G14" s="29"/>
      <c r="H14" s="29"/>
    </row>
    <row r="15" spans="2:8" x14ac:dyDescent="0.25">
      <c r="B15" s="47" t="s">
        <v>18</v>
      </c>
      <c r="C15" s="26"/>
      <c r="D15" s="26"/>
      <c r="E15" s="55"/>
      <c r="F15" s="29"/>
      <c r="G15" s="29"/>
      <c r="H15" s="29"/>
    </row>
    <row r="16" spans="2:8" x14ac:dyDescent="0.25">
      <c r="B16" s="61"/>
      <c r="C16" s="26"/>
      <c r="D16" s="26"/>
      <c r="E16" s="55"/>
      <c r="F16" s="29"/>
      <c r="G16" s="29"/>
      <c r="H16" s="29"/>
    </row>
    <row r="17" spans="2:8" ht="15.75" customHeight="1" x14ac:dyDescent="0.25">
      <c r="B17" s="44" t="s">
        <v>54</v>
      </c>
      <c r="C17" s="26"/>
      <c r="D17" s="26"/>
      <c r="E17" s="55"/>
      <c r="F17" s="29"/>
      <c r="G17" s="29"/>
      <c r="H17" s="29"/>
    </row>
    <row r="18" spans="2:8" ht="15.75" customHeight="1" x14ac:dyDescent="0.25">
      <c r="B18" s="44" t="s">
        <v>20</v>
      </c>
      <c r="C18" s="26"/>
      <c r="D18" s="26"/>
      <c r="E18" s="26"/>
      <c r="F18" s="29"/>
      <c r="G18" s="29"/>
      <c r="H18" s="29"/>
    </row>
    <row r="19" spans="2:8" x14ac:dyDescent="0.25">
      <c r="B19" s="59" t="s">
        <v>21</v>
      </c>
      <c r="C19" s="26"/>
      <c r="D19" s="26"/>
      <c r="E19" s="26"/>
      <c r="F19" s="29"/>
      <c r="G19" s="29"/>
      <c r="H19" s="29"/>
    </row>
    <row r="20" spans="2:8" x14ac:dyDescent="0.25">
      <c r="B20" s="60" t="s">
        <v>22</v>
      </c>
      <c r="C20" s="26"/>
      <c r="D20" s="26"/>
      <c r="E20" s="26"/>
      <c r="F20" s="29"/>
      <c r="G20" s="29"/>
      <c r="H20" s="29"/>
    </row>
    <row r="21" spans="2:8" x14ac:dyDescent="0.25">
      <c r="B21" s="60" t="s">
        <v>23</v>
      </c>
      <c r="C21" s="26"/>
      <c r="D21" s="26"/>
      <c r="E21" s="26"/>
      <c r="F21" s="29"/>
      <c r="G21" s="29"/>
      <c r="H21" s="29"/>
    </row>
    <row r="22" spans="2:8" x14ac:dyDescent="0.25">
      <c r="B22" s="44" t="s">
        <v>24</v>
      </c>
      <c r="C22" s="26"/>
      <c r="D22" s="26"/>
      <c r="E22" s="55"/>
      <c r="F22" s="29"/>
      <c r="G22" s="29"/>
      <c r="H22" s="29"/>
    </row>
    <row r="23" spans="2:8" ht="31.5" x14ac:dyDescent="0.25">
      <c r="B23" s="61" t="s">
        <v>25</v>
      </c>
      <c r="C23" s="26"/>
      <c r="D23" s="26"/>
      <c r="E23" s="55"/>
      <c r="F23" s="29"/>
      <c r="G23" s="29"/>
      <c r="H23" s="29"/>
    </row>
    <row r="24" spans="2:8" x14ac:dyDescent="0.25">
      <c r="B24" s="44" t="s">
        <v>26</v>
      </c>
      <c r="C24" s="26"/>
      <c r="D24" s="26"/>
      <c r="E24" s="55"/>
      <c r="F24" s="29"/>
      <c r="G24" s="29"/>
      <c r="H24" s="29"/>
    </row>
    <row r="25" spans="2:8" x14ac:dyDescent="0.25">
      <c r="B25" s="61" t="s">
        <v>27</v>
      </c>
      <c r="C25" s="26"/>
      <c r="D25" s="26"/>
      <c r="E25" s="55"/>
      <c r="F25" s="29"/>
      <c r="G25" s="29"/>
      <c r="H25" s="29"/>
    </row>
    <row r="26" spans="2:8" x14ac:dyDescent="0.25">
      <c r="B26" s="47" t="s">
        <v>18</v>
      </c>
      <c r="C26" s="26"/>
      <c r="D26" s="26"/>
      <c r="E26" s="55"/>
      <c r="F26" s="29"/>
      <c r="G26" s="29"/>
      <c r="H26" s="29"/>
    </row>
    <row r="28" spans="2:8" x14ac:dyDescent="0.25">
      <c r="B28" s="56"/>
      <c r="C28" s="56"/>
      <c r="D28" s="56"/>
      <c r="E28" s="56"/>
      <c r="F28" s="56"/>
      <c r="G28" s="56"/>
      <c r="H28" s="5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zoomScaleNormal="100" workbookViewId="0">
      <selection activeCell="E3" sqref="E3"/>
    </sheetView>
  </sheetViews>
  <sheetFormatPr defaultRowHeight="15" x14ac:dyDescent="0.25"/>
  <cols>
    <col min="2" max="2" width="5.5703125" customWidth="1"/>
    <col min="3" max="3" width="7.42578125" customWidth="1"/>
    <col min="4" max="4" width="37" customWidth="1"/>
    <col min="5" max="5" width="16.85546875" customWidth="1"/>
    <col min="6" max="6" width="17.85546875" customWidth="1"/>
    <col min="7" max="7" width="16.85546875" customWidth="1"/>
    <col min="8" max="8" width="13.28515625" customWidth="1"/>
  </cols>
  <sheetData>
    <row r="1" spans="1:9" ht="15.75" x14ac:dyDescent="0.25">
      <c r="A1" s="118"/>
      <c r="B1" s="118"/>
      <c r="C1" s="118"/>
      <c r="D1" s="118"/>
      <c r="E1" s="118"/>
      <c r="F1" s="118"/>
      <c r="G1" s="118"/>
      <c r="H1" s="20"/>
      <c r="I1" s="20"/>
    </row>
    <row r="2" spans="1:9" ht="15.75" customHeight="1" x14ac:dyDescent="0.25">
      <c r="B2" s="118"/>
      <c r="C2" s="118"/>
      <c r="D2" s="131" t="s">
        <v>13</v>
      </c>
      <c r="E2" s="118"/>
      <c r="F2" s="118"/>
      <c r="G2" s="118"/>
      <c r="H2" s="118"/>
      <c r="I2" s="19"/>
    </row>
    <row r="3" spans="1:9" ht="15.75" x14ac:dyDescent="0.25">
      <c r="A3" s="118"/>
      <c r="B3" s="118"/>
      <c r="C3" s="118"/>
      <c r="D3" s="118"/>
      <c r="E3" s="118"/>
      <c r="F3" s="118"/>
      <c r="G3" s="118"/>
      <c r="H3" s="20"/>
      <c r="I3" s="20"/>
    </row>
    <row r="4" spans="1:9" ht="15.75" x14ac:dyDescent="0.25">
      <c r="B4" s="122"/>
      <c r="C4" s="122"/>
      <c r="D4" s="122" t="s">
        <v>67</v>
      </c>
      <c r="E4" s="122"/>
      <c r="F4" s="122"/>
      <c r="G4" s="122"/>
      <c r="H4" s="122"/>
    </row>
    <row r="5" spans="1:9" ht="15.75" x14ac:dyDescent="0.25">
      <c r="A5" s="118"/>
      <c r="B5" s="118"/>
      <c r="C5" s="118"/>
      <c r="D5" s="118"/>
      <c r="E5" s="118"/>
      <c r="F5" s="118"/>
      <c r="G5" s="118"/>
      <c r="H5" s="20"/>
    </row>
    <row r="6" spans="1:9" ht="90" customHeight="1" x14ac:dyDescent="0.25">
      <c r="A6" s="168" t="s">
        <v>8</v>
      </c>
      <c r="B6" s="169"/>
      <c r="C6" s="169"/>
      <c r="D6" s="170"/>
      <c r="E6" s="22" t="s">
        <v>61</v>
      </c>
      <c r="F6" s="22" t="s">
        <v>58</v>
      </c>
      <c r="G6" s="22" t="s">
        <v>133</v>
      </c>
      <c r="H6" s="22" t="s">
        <v>59</v>
      </c>
    </row>
    <row r="7" spans="1:9" ht="15.75" x14ac:dyDescent="0.25">
      <c r="A7" s="119">
        <v>1</v>
      </c>
      <c r="B7" s="119"/>
      <c r="C7" s="119"/>
      <c r="D7" s="119"/>
      <c r="E7" s="22">
        <v>2</v>
      </c>
      <c r="F7" s="22">
        <v>3</v>
      </c>
      <c r="G7" s="22">
        <v>4</v>
      </c>
      <c r="H7" s="22" t="s">
        <v>52</v>
      </c>
    </row>
    <row r="8" spans="1:9" ht="42.75" customHeight="1" x14ac:dyDescent="0.25">
      <c r="A8" s="124" t="s">
        <v>113</v>
      </c>
      <c r="B8" s="124"/>
      <c r="C8" s="124"/>
      <c r="D8" s="107" t="s">
        <v>114</v>
      </c>
      <c r="E8" s="23">
        <v>1734315</v>
      </c>
      <c r="F8" s="23">
        <v>1594777</v>
      </c>
      <c r="G8" s="24">
        <v>1520879.22</v>
      </c>
      <c r="H8" s="24">
        <v>95.37</v>
      </c>
    </row>
    <row r="9" spans="1:9" ht="36.75" customHeight="1" x14ac:dyDescent="0.25">
      <c r="A9" s="124">
        <v>11</v>
      </c>
      <c r="B9" s="124"/>
      <c r="C9" s="124"/>
      <c r="D9" s="25" t="s">
        <v>115</v>
      </c>
      <c r="E9" s="23">
        <v>1730000</v>
      </c>
      <c r="F9" s="26">
        <v>1590462</v>
      </c>
      <c r="G9" s="27">
        <v>1516565.73</v>
      </c>
      <c r="H9" s="24">
        <v>95.35</v>
      </c>
    </row>
    <row r="10" spans="1:9" ht="40.5" customHeight="1" x14ac:dyDescent="0.25">
      <c r="A10" s="126">
        <v>12</v>
      </c>
      <c r="B10" s="126"/>
      <c r="C10" s="126"/>
      <c r="D10" s="25" t="s">
        <v>116</v>
      </c>
      <c r="E10" s="23">
        <v>1079</v>
      </c>
      <c r="F10" s="26">
        <v>1079</v>
      </c>
      <c r="G10" s="27">
        <v>1078.3699999999999</v>
      </c>
      <c r="H10" s="24">
        <v>99.94</v>
      </c>
    </row>
    <row r="11" spans="1:9" ht="15.75" x14ac:dyDescent="0.25">
      <c r="A11" s="124">
        <v>51</v>
      </c>
      <c r="B11" s="102"/>
      <c r="C11" s="99"/>
      <c r="D11" s="28" t="s">
        <v>117</v>
      </c>
      <c r="E11" s="23">
        <v>3236</v>
      </c>
      <c r="F11" s="26">
        <v>3236</v>
      </c>
      <c r="G11" s="27">
        <v>3235.12</v>
      </c>
      <c r="H11" s="24">
        <v>99.97</v>
      </c>
    </row>
    <row r="12" spans="1:9" ht="33.75" customHeight="1" x14ac:dyDescent="0.25">
      <c r="A12" s="124">
        <v>32</v>
      </c>
      <c r="B12" s="102"/>
      <c r="C12" s="99"/>
      <c r="D12" s="28" t="s">
        <v>118</v>
      </c>
      <c r="E12" s="23">
        <v>1734315</v>
      </c>
      <c r="F12" s="23">
        <v>1594777</v>
      </c>
      <c r="G12" s="27">
        <v>1520879.22</v>
      </c>
      <c r="H12" s="24">
        <v>95.37</v>
      </c>
    </row>
    <row r="13" spans="1:9" ht="67.5" customHeight="1" x14ac:dyDescent="0.25">
      <c r="A13" s="125">
        <v>3220</v>
      </c>
      <c r="B13" s="125"/>
      <c r="C13" s="121"/>
      <c r="D13" s="108" t="s">
        <v>132</v>
      </c>
      <c r="E13" s="41">
        <v>1734315</v>
      </c>
      <c r="F13" s="41">
        <v>1594777</v>
      </c>
      <c r="G13" s="43">
        <v>1520879.22</v>
      </c>
      <c r="H13" s="90">
        <v>95.37</v>
      </c>
    </row>
    <row r="14" spans="1:9" ht="57.75" customHeight="1" x14ac:dyDescent="0.25">
      <c r="A14" s="125" t="s">
        <v>119</v>
      </c>
      <c r="B14" s="125"/>
      <c r="C14" s="121"/>
      <c r="D14" s="108" t="s">
        <v>120</v>
      </c>
      <c r="E14" s="41">
        <v>1711078</v>
      </c>
      <c r="F14" s="42">
        <v>1571540</v>
      </c>
      <c r="G14" s="43">
        <v>1499407.75</v>
      </c>
      <c r="H14" s="24">
        <v>95.41</v>
      </c>
    </row>
    <row r="15" spans="1:9" ht="15.75" x14ac:dyDescent="0.25">
      <c r="A15" s="123">
        <v>11</v>
      </c>
      <c r="B15" s="123"/>
      <c r="C15" s="123"/>
      <c r="D15" s="91" t="s">
        <v>121</v>
      </c>
      <c r="E15" s="92">
        <v>1711078</v>
      </c>
      <c r="F15" s="93">
        <v>1571540</v>
      </c>
      <c r="G15" s="94">
        <v>1499407.75</v>
      </c>
      <c r="H15" s="95">
        <v>95.41</v>
      </c>
    </row>
    <row r="16" spans="1:9" ht="30" customHeight="1" x14ac:dyDescent="0.25">
      <c r="A16" s="126"/>
      <c r="B16" s="126">
        <v>31</v>
      </c>
      <c r="C16" s="126"/>
      <c r="D16" s="25" t="s">
        <v>5</v>
      </c>
      <c r="E16" s="23">
        <v>1177258</v>
      </c>
      <c r="F16" s="26">
        <v>1062222</v>
      </c>
      <c r="G16" s="27">
        <v>1054347.77</v>
      </c>
      <c r="H16" s="24">
        <v>99.26</v>
      </c>
    </row>
    <row r="17" spans="1:8" ht="30" customHeight="1" x14ac:dyDescent="0.25">
      <c r="A17" s="104"/>
      <c r="B17" s="104"/>
      <c r="C17" s="105">
        <v>3111</v>
      </c>
      <c r="D17" s="25" t="s">
        <v>122</v>
      </c>
      <c r="E17" s="23"/>
      <c r="F17" s="26"/>
      <c r="G17" s="27">
        <v>866724.93</v>
      </c>
      <c r="H17" s="24"/>
    </row>
    <row r="18" spans="1:8" ht="30" customHeight="1" x14ac:dyDescent="0.25">
      <c r="A18" s="29"/>
      <c r="B18" s="99"/>
      <c r="C18" s="100">
        <v>3113</v>
      </c>
      <c r="D18" s="107" t="s">
        <v>75</v>
      </c>
      <c r="E18" s="23"/>
      <c r="F18" s="26"/>
      <c r="G18" s="27">
        <v>1579.21</v>
      </c>
      <c r="H18" s="24"/>
    </row>
    <row r="19" spans="1:8" ht="30" customHeight="1" x14ac:dyDescent="0.25">
      <c r="A19" s="29"/>
      <c r="B19" s="99"/>
      <c r="C19" s="100">
        <v>3121</v>
      </c>
      <c r="D19" s="107" t="s">
        <v>76</v>
      </c>
      <c r="E19" s="23"/>
      <c r="F19" s="26"/>
      <c r="G19" s="27">
        <v>46360.88</v>
      </c>
      <c r="H19" s="24"/>
    </row>
    <row r="20" spans="1:8" ht="30" customHeight="1" x14ac:dyDescent="0.25">
      <c r="A20" s="29"/>
      <c r="B20" s="99"/>
      <c r="C20" s="100">
        <v>3132</v>
      </c>
      <c r="D20" s="107" t="s">
        <v>78</v>
      </c>
      <c r="E20" s="23"/>
      <c r="F20" s="26"/>
      <c r="G20" s="27">
        <v>139682.75</v>
      </c>
      <c r="H20" s="24"/>
    </row>
    <row r="21" spans="1:8" ht="30" customHeight="1" x14ac:dyDescent="0.25">
      <c r="A21" s="29"/>
      <c r="B21" s="99">
        <v>32</v>
      </c>
      <c r="C21" s="100"/>
      <c r="D21" s="25" t="s">
        <v>15</v>
      </c>
      <c r="E21" s="23">
        <v>526386</v>
      </c>
      <c r="F21" s="26">
        <v>501884</v>
      </c>
      <c r="G21" s="27">
        <v>441254.91</v>
      </c>
      <c r="H21" s="24">
        <v>87.92</v>
      </c>
    </row>
    <row r="22" spans="1:8" ht="30" customHeight="1" x14ac:dyDescent="0.25">
      <c r="A22" s="29"/>
      <c r="B22" s="99"/>
      <c r="C22" s="100">
        <v>3211</v>
      </c>
      <c r="D22" s="25" t="s">
        <v>40</v>
      </c>
      <c r="E22" s="23"/>
      <c r="F22" s="26"/>
      <c r="G22" s="27">
        <v>10194.06</v>
      </c>
      <c r="H22" s="24"/>
    </row>
    <row r="23" spans="1:8" ht="30" customHeight="1" x14ac:dyDescent="0.25">
      <c r="A23" s="29"/>
      <c r="B23" s="99"/>
      <c r="C23" s="100">
        <v>3212</v>
      </c>
      <c r="D23" s="25" t="s">
        <v>123</v>
      </c>
      <c r="E23" s="23"/>
      <c r="F23" s="26"/>
      <c r="G23" s="27">
        <v>32593.72</v>
      </c>
      <c r="H23" s="24"/>
    </row>
    <row r="24" spans="1:8" ht="30" customHeight="1" x14ac:dyDescent="0.25">
      <c r="A24" s="29"/>
      <c r="B24" s="103"/>
      <c r="C24" s="101">
        <v>3213</v>
      </c>
      <c r="D24" s="29" t="s">
        <v>80</v>
      </c>
      <c r="E24" s="29"/>
      <c r="F24" s="29"/>
      <c r="G24" s="31">
        <v>6356.06</v>
      </c>
      <c r="H24" s="24"/>
    </row>
    <row r="25" spans="1:8" ht="30" customHeight="1" x14ac:dyDescent="0.25">
      <c r="A25" s="29"/>
      <c r="B25" s="103"/>
      <c r="C25" s="101">
        <v>3221</v>
      </c>
      <c r="D25" s="29" t="s">
        <v>82</v>
      </c>
      <c r="E25" s="29"/>
      <c r="F25" s="29"/>
      <c r="G25" s="31">
        <v>5088.7</v>
      </c>
      <c r="H25" s="24"/>
    </row>
    <row r="26" spans="1:8" ht="30" customHeight="1" x14ac:dyDescent="0.25">
      <c r="A26" s="29"/>
      <c r="B26" s="103"/>
      <c r="C26" s="101">
        <v>3222</v>
      </c>
      <c r="D26" s="29" t="s">
        <v>134</v>
      </c>
      <c r="E26" s="29"/>
      <c r="F26" s="29"/>
      <c r="G26" s="31">
        <v>6.97</v>
      </c>
      <c r="H26" s="24"/>
    </row>
    <row r="27" spans="1:8" ht="30" customHeight="1" x14ac:dyDescent="0.25">
      <c r="A27" s="29"/>
      <c r="B27" s="103"/>
      <c r="C27" s="101">
        <v>3223</v>
      </c>
      <c r="D27" s="29" t="s">
        <v>83</v>
      </c>
      <c r="E27" s="29"/>
      <c r="F27" s="29"/>
      <c r="G27" s="31">
        <v>209.63</v>
      </c>
      <c r="H27" s="24"/>
    </row>
    <row r="28" spans="1:8" ht="30" customHeight="1" x14ac:dyDescent="0.25">
      <c r="A28" s="29"/>
      <c r="B28" s="103"/>
      <c r="C28" s="101">
        <v>3224</v>
      </c>
      <c r="D28" s="29" t="s">
        <v>84</v>
      </c>
      <c r="E28" s="29"/>
      <c r="F28" s="29"/>
      <c r="G28" s="31">
        <v>107.19</v>
      </c>
      <c r="H28" s="24"/>
    </row>
    <row r="29" spans="1:8" ht="30" customHeight="1" x14ac:dyDescent="0.25">
      <c r="A29" s="29"/>
      <c r="B29" s="103"/>
      <c r="C29" s="101">
        <v>3225</v>
      </c>
      <c r="D29" s="29" t="s">
        <v>85</v>
      </c>
      <c r="E29" s="29"/>
      <c r="F29" s="29"/>
      <c r="G29" s="31">
        <v>745.25</v>
      </c>
      <c r="H29" s="24"/>
    </row>
    <row r="30" spans="1:8" s="113" customFormat="1" ht="30" customHeight="1" x14ac:dyDescent="0.25">
      <c r="A30" s="109"/>
      <c r="B30" s="110"/>
      <c r="C30" s="111">
        <v>3231</v>
      </c>
      <c r="D30" s="35" t="s">
        <v>87</v>
      </c>
      <c r="E30" s="40"/>
      <c r="F30" s="40"/>
      <c r="G30" s="112">
        <v>13641.09</v>
      </c>
      <c r="H30" s="24"/>
    </row>
    <row r="31" spans="1:8" s="113" customFormat="1" ht="30" customHeight="1" x14ac:dyDescent="0.25">
      <c r="A31" s="109"/>
      <c r="B31" s="114"/>
      <c r="C31" s="115">
        <v>3232</v>
      </c>
      <c r="D31" s="35" t="s">
        <v>88</v>
      </c>
      <c r="E31" s="40"/>
      <c r="F31" s="40"/>
      <c r="G31" s="112">
        <v>12093.64</v>
      </c>
      <c r="H31" s="24"/>
    </row>
    <row r="32" spans="1:8" s="113" customFormat="1" ht="30" customHeight="1" x14ac:dyDescent="0.25">
      <c r="A32" s="109"/>
      <c r="B32" s="114"/>
      <c r="C32" s="115">
        <v>3233</v>
      </c>
      <c r="D32" s="35" t="s">
        <v>135</v>
      </c>
      <c r="E32" s="40"/>
      <c r="F32" s="40"/>
      <c r="G32" s="112">
        <v>6042.38</v>
      </c>
      <c r="H32" s="24"/>
    </row>
    <row r="33" spans="1:8" s="113" customFormat="1" ht="30" customHeight="1" x14ac:dyDescent="0.25">
      <c r="A33" s="109"/>
      <c r="B33" s="114"/>
      <c r="C33" s="115">
        <v>3235</v>
      </c>
      <c r="D33" s="35" t="s">
        <v>89</v>
      </c>
      <c r="E33" s="40"/>
      <c r="F33" s="40"/>
      <c r="G33" s="112">
        <v>33083.730000000003</v>
      </c>
      <c r="H33" s="24"/>
    </row>
    <row r="34" spans="1:8" s="113" customFormat="1" ht="30" customHeight="1" x14ac:dyDescent="0.25">
      <c r="A34" s="109"/>
      <c r="B34" s="114"/>
      <c r="C34" s="115">
        <v>3236</v>
      </c>
      <c r="D34" s="35" t="s">
        <v>90</v>
      </c>
      <c r="E34" s="40"/>
      <c r="F34" s="40"/>
      <c r="G34" s="112">
        <v>2956.62</v>
      </c>
      <c r="H34" s="24"/>
    </row>
    <row r="35" spans="1:8" s="113" customFormat="1" ht="30" customHeight="1" x14ac:dyDescent="0.25">
      <c r="A35" s="109"/>
      <c r="B35" s="114"/>
      <c r="C35" s="115">
        <v>3237</v>
      </c>
      <c r="D35" s="109" t="s">
        <v>91</v>
      </c>
      <c r="E35" s="109"/>
      <c r="F35" s="109"/>
      <c r="G35" s="116">
        <v>28078.16</v>
      </c>
      <c r="H35" s="24"/>
    </row>
    <row r="36" spans="1:8" s="113" customFormat="1" ht="30" customHeight="1" x14ac:dyDescent="0.25">
      <c r="A36" s="109"/>
      <c r="B36" s="114"/>
      <c r="C36" s="115">
        <v>3238</v>
      </c>
      <c r="D36" s="109" t="s">
        <v>92</v>
      </c>
      <c r="E36" s="109"/>
      <c r="F36" s="109"/>
      <c r="G36" s="116">
        <v>70005.42</v>
      </c>
      <c r="H36" s="24"/>
    </row>
    <row r="37" spans="1:8" s="113" customFormat="1" ht="30" customHeight="1" x14ac:dyDescent="0.25">
      <c r="A37" s="109"/>
      <c r="B37" s="114"/>
      <c r="C37" s="115">
        <v>3239</v>
      </c>
      <c r="D37" s="109" t="s">
        <v>93</v>
      </c>
      <c r="E37" s="109"/>
      <c r="F37" s="109"/>
      <c r="G37" s="116">
        <v>2661.64</v>
      </c>
      <c r="H37" s="24"/>
    </row>
    <row r="38" spans="1:8" s="113" customFormat="1" ht="30" customHeight="1" x14ac:dyDescent="0.25">
      <c r="A38" s="109"/>
      <c r="B38" s="114"/>
      <c r="C38" s="115">
        <v>3291</v>
      </c>
      <c r="D38" s="35" t="s">
        <v>124</v>
      </c>
      <c r="E38" s="109"/>
      <c r="F38" s="109"/>
      <c r="G38" s="116">
        <v>4944.42</v>
      </c>
      <c r="H38" s="24"/>
    </row>
    <row r="39" spans="1:8" s="113" customFormat="1" ht="30" customHeight="1" x14ac:dyDescent="0.25">
      <c r="A39" s="109"/>
      <c r="B39" s="114"/>
      <c r="C39" s="115">
        <v>3292</v>
      </c>
      <c r="D39" s="35" t="s">
        <v>136</v>
      </c>
      <c r="E39" s="109"/>
      <c r="F39" s="109"/>
      <c r="G39" s="116">
        <v>195.03</v>
      </c>
      <c r="H39" s="24"/>
    </row>
    <row r="40" spans="1:8" ht="30" customHeight="1" x14ac:dyDescent="0.25">
      <c r="A40" s="29"/>
      <c r="B40" s="99"/>
      <c r="C40" s="100">
        <v>3293</v>
      </c>
      <c r="D40" s="29" t="s">
        <v>97</v>
      </c>
      <c r="E40" s="29"/>
      <c r="F40" s="29"/>
      <c r="G40" s="31">
        <v>15400.14</v>
      </c>
      <c r="H40" s="24"/>
    </row>
    <row r="41" spans="1:8" ht="30" customHeight="1" x14ac:dyDescent="0.25">
      <c r="A41" s="29"/>
      <c r="B41" s="99"/>
      <c r="C41" s="100">
        <v>3294</v>
      </c>
      <c r="D41" s="29" t="s">
        <v>98</v>
      </c>
      <c r="E41" s="29"/>
      <c r="F41" s="29"/>
      <c r="G41" s="31">
        <v>195018.32</v>
      </c>
      <c r="H41" s="24"/>
    </row>
    <row r="42" spans="1:8" ht="30" customHeight="1" x14ac:dyDescent="0.25">
      <c r="A42" s="29"/>
      <c r="B42" s="99"/>
      <c r="C42" s="100">
        <v>3296</v>
      </c>
      <c r="D42" s="29" t="s">
        <v>100</v>
      </c>
      <c r="E42" s="29"/>
      <c r="F42" s="29"/>
      <c r="G42" s="31">
        <v>256.45999999999998</v>
      </c>
      <c r="H42" s="24"/>
    </row>
    <row r="43" spans="1:8" ht="30" customHeight="1" x14ac:dyDescent="0.25">
      <c r="A43" s="29"/>
      <c r="B43" s="99"/>
      <c r="C43" s="100">
        <v>3299</v>
      </c>
      <c r="D43" s="29" t="s">
        <v>94</v>
      </c>
      <c r="E43" s="29"/>
      <c r="F43" s="29"/>
      <c r="G43" s="31">
        <v>1576.28</v>
      </c>
      <c r="H43" s="24"/>
    </row>
    <row r="44" spans="1:8" ht="30" customHeight="1" x14ac:dyDescent="0.25">
      <c r="A44" s="29"/>
      <c r="B44" s="99">
        <v>34</v>
      </c>
      <c r="C44" s="100"/>
      <c r="D44" s="29" t="s">
        <v>95</v>
      </c>
      <c r="E44" s="37">
        <v>798</v>
      </c>
      <c r="F44" s="37">
        <v>798</v>
      </c>
      <c r="G44" s="31">
        <v>356.01</v>
      </c>
      <c r="H44" s="24">
        <v>44.61</v>
      </c>
    </row>
    <row r="45" spans="1:8" ht="30" customHeight="1" x14ac:dyDescent="0.25">
      <c r="A45" s="29"/>
      <c r="B45" s="99"/>
      <c r="C45" s="100">
        <v>3433</v>
      </c>
      <c r="D45" s="29" t="s">
        <v>103</v>
      </c>
      <c r="E45" s="37"/>
      <c r="F45" s="37"/>
      <c r="G45" s="31">
        <v>356.01</v>
      </c>
      <c r="H45" s="24"/>
    </row>
    <row r="46" spans="1:8" ht="30" customHeight="1" x14ac:dyDescent="0.25">
      <c r="A46" s="29"/>
      <c r="B46" s="99">
        <v>42</v>
      </c>
      <c r="C46" s="100"/>
      <c r="D46" s="35" t="s">
        <v>125</v>
      </c>
      <c r="E46" s="37">
        <v>6636</v>
      </c>
      <c r="F46" s="37">
        <v>6636</v>
      </c>
      <c r="G46" s="31">
        <v>3449.06</v>
      </c>
      <c r="H46" s="24">
        <v>51.97</v>
      </c>
    </row>
    <row r="47" spans="1:8" ht="30" customHeight="1" x14ac:dyDescent="0.25">
      <c r="A47" s="29"/>
      <c r="B47" s="99"/>
      <c r="C47" s="100">
        <v>4221</v>
      </c>
      <c r="D47" s="35" t="s">
        <v>137</v>
      </c>
      <c r="E47" s="37"/>
      <c r="F47" s="37"/>
      <c r="G47" s="31">
        <v>3449.06</v>
      </c>
      <c r="H47" s="24"/>
    </row>
    <row r="48" spans="1:8" ht="30" customHeight="1" x14ac:dyDescent="0.25">
      <c r="A48" s="121" t="s">
        <v>126</v>
      </c>
      <c r="B48" s="121"/>
      <c r="C48" s="121"/>
      <c r="D48" s="40" t="s">
        <v>127</v>
      </c>
      <c r="E48" s="38">
        <v>4315</v>
      </c>
      <c r="F48" s="38">
        <v>4315</v>
      </c>
      <c r="G48" s="39">
        <v>4313.49</v>
      </c>
      <c r="H48" s="24">
        <v>99.97</v>
      </c>
    </row>
    <row r="49" spans="1:8" ht="30" customHeight="1" x14ac:dyDescent="0.25">
      <c r="A49" s="120">
        <v>12</v>
      </c>
      <c r="B49" s="120"/>
      <c r="C49" s="120"/>
      <c r="D49" s="96" t="s">
        <v>128</v>
      </c>
      <c r="E49" s="97">
        <v>1079</v>
      </c>
      <c r="F49" s="97">
        <v>1079</v>
      </c>
      <c r="G49" s="98">
        <v>1078.3699999999999</v>
      </c>
      <c r="H49" s="95">
        <v>99.94</v>
      </c>
    </row>
    <row r="50" spans="1:8" ht="30" customHeight="1" x14ac:dyDescent="0.25">
      <c r="A50" s="126"/>
      <c r="B50" s="126">
        <v>32</v>
      </c>
      <c r="C50" s="126"/>
      <c r="D50" s="29" t="s">
        <v>15</v>
      </c>
      <c r="E50" s="37">
        <v>1079</v>
      </c>
      <c r="F50" s="37">
        <v>1079</v>
      </c>
      <c r="G50" s="31">
        <v>1078.3699999999999</v>
      </c>
      <c r="H50" s="24">
        <v>99.94</v>
      </c>
    </row>
    <row r="51" spans="1:8" ht="30" customHeight="1" x14ac:dyDescent="0.25">
      <c r="A51" s="126"/>
      <c r="B51" s="126"/>
      <c r="C51" s="126">
        <v>3237</v>
      </c>
      <c r="D51" s="29" t="s">
        <v>91</v>
      </c>
      <c r="E51" s="37"/>
      <c r="F51" s="37"/>
      <c r="G51" s="31">
        <v>1078.3699999999999</v>
      </c>
      <c r="H51" s="24"/>
    </row>
    <row r="52" spans="1:8" ht="30" customHeight="1" x14ac:dyDescent="0.25">
      <c r="A52" s="120">
        <v>51</v>
      </c>
      <c r="B52" s="120"/>
      <c r="C52" s="120"/>
      <c r="D52" s="96" t="s">
        <v>129</v>
      </c>
      <c r="E52" s="97">
        <v>3236</v>
      </c>
      <c r="F52" s="97">
        <v>3236</v>
      </c>
      <c r="G52" s="98">
        <v>3235.12</v>
      </c>
      <c r="H52" s="95">
        <v>99.97</v>
      </c>
    </row>
    <row r="53" spans="1:8" ht="30" customHeight="1" x14ac:dyDescent="0.25">
      <c r="A53" s="126"/>
      <c r="B53" s="126">
        <v>32</v>
      </c>
      <c r="C53" s="126"/>
      <c r="D53" s="29" t="s">
        <v>15</v>
      </c>
      <c r="E53" s="37">
        <v>3236</v>
      </c>
      <c r="F53" s="37">
        <v>3236</v>
      </c>
      <c r="G53" s="31">
        <v>3235.12</v>
      </c>
      <c r="H53" s="24">
        <v>99.97</v>
      </c>
    </row>
    <row r="54" spans="1:8" ht="30" customHeight="1" x14ac:dyDescent="0.25">
      <c r="A54" s="126"/>
      <c r="B54" s="126"/>
      <c r="C54" s="126">
        <v>3237</v>
      </c>
      <c r="D54" s="29" t="s">
        <v>91</v>
      </c>
      <c r="E54" s="37"/>
      <c r="F54" s="37"/>
      <c r="G54" s="31">
        <v>3235.12</v>
      </c>
      <c r="H54" s="24"/>
    </row>
    <row r="55" spans="1:8" ht="30" customHeight="1" x14ac:dyDescent="0.25">
      <c r="A55" s="121" t="s">
        <v>130</v>
      </c>
      <c r="B55" s="121"/>
      <c r="C55" s="121"/>
      <c r="D55" s="34" t="s">
        <v>131</v>
      </c>
      <c r="E55" s="38">
        <v>18922</v>
      </c>
      <c r="F55" s="38">
        <v>18922</v>
      </c>
      <c r="G55" s="39">
        <v>17157.98</v>
      </c>
      <c r="H55" s="95">
        <v>90.68</v>
      </c>
    </row>
    <row r="56" spans="1:8" ht="30" customHeight="1" x14ac:dyDescent="0.25">
      <c r="A56" s="120">
        <v>11</v>
      </c>
      <c r="B56" s="120"/>
      <c r="C56" s="120"/>
      <c r="D56" s="96" t="s">
        <v>121</v>
      </c>
      <c r="E56" s="97">
        <v>18922</v>
      </c>
      <c r="F56" s="97">
        <v>18922</v>
      </c>
      <c r="G56" s="98">
        <v>17157.98</v>
      </c>
      <c r="H56" s="95">
        <v>90.68</v>
      </c>
    </row>
    <row r="57" spans="1:8" ht="30" customHeight="1" x14ac:dyDescent="0.25">
      <c r="A57" s="126"/>
      <c r="B57" s="126">
        <v>41</v>
      </c>
      <c r="C57" s="126"/>
      <c r="D57" s="35" t="s">
        <v>7</v>
      </c>
      <c r="E57" s="37">
        <v>342</v>
      </c>
      <c r="F57" s="37">
        <v>342</v>
      </c>
      <c r="G57" s="31">
        <v>341.98</v>
      </c>
      <c r="H57" s="24">
        <v>99.99</v>
      </c>
    </row>
    <row r="58" spans="1:8" ht="30" customHeight="1" x14ac:dyDescent="0.25">
      <c r="A58" s="126"/>
      <c r="B58" s="126"/>
      <c r="C58" s="126">
        <v>4123</v>
      </c>
      <c r="D58" s="29" t="s">
        <v>106</v>
      </c>
      <c r="E58" s="37"/>
      <c r="F58" s="37"/>
      <c r="G58" s="31">
        <v>341.98</v>
      </c>
      <c r="H58" s="24"/>
    </row>
    <row r="59" spans="1:8" ht="30" customHeight="1" x14ac:dyDescent="0.25">
      <c r="A59" s="126"/>
      <c r="B59" s="126">
        <v>42</v>
      </c>
      <c r="C59" s="126"/>
      <c r="D59" s="35" t="s">
        <v>125</v>
      </c>
      <c r="E59" s="37">
        <v>18580</v>
      </c>
      <c r="F59" s="37">
        <v>18580</v>
      </c>
      <c r="G59" s="31">
        <v>16816</v>
      </c>
      <c r="H59" s="24">
        <v>90.51</v>
      </c>
    </row>
    <row r="60" spans="1:8" s="2" customFormat="1" ht="28.5" customHeight="1" x14ac:dyDescent="0.25">
      <c r="A60" s="16"/>
      <c r="B60" s="16"/>
      <c r="C60" s="16">
        <v>4221</v>
      </c>
      <c r="D60" s="35" t="s">
        <v>137</v>
      </c>
      <c r="E60" s="16"/>
      <c r="F60" s="16"/>
      <c r="G60" s="117">
        <v>16816</v>
      </c>
      <c r="H60" s="117"/>
    </row>
    <row r="61" spans="1:8" ht="15.75" x14ac:dyDescent="0.25">
      <c r="G61" s="32"/>
      <c r="H61" s="32"/>
    </row>
    <row r="62" spans="1:8" ht="15.75" x14ac:dyDescent="0.25">
      <c r="G62" s="32"/>
      <c r="H62" s="32"/>
    </row>
    <row r="63" spans="1:8" ht="15.75" x14ac:dyDescent="0.25">
      <c r="G63" s="32"/>
      <c r="H63" s="32"/>
    </row>
    <row r="64" spans="1:8" ht="15.75" x14ac:dyDescent="0.25">
      <c r="G64" s="32"/>
      <c r="H64" s="32"/>
    </row>
    <row r="65" spans="7:8" ht="15.75" x14ac:dyDescent="0.25">
      <c r="G65" s="32"/>
      <c r="H65" s="32"/>
    </row>
    <row r="66" spans="7:8" ht="15.75" x14ac:dyDescent="0.25">
      <c r="G66" s="32"/>
      <c r="H66" s="32"/>
    </row>
    <row r="67" spans="7:8" ht="15.75" x14ac:dyDescent="0.25">
      <c r="G67" s="32"/>
      <c r="H67" s="32"/>
    </row>
    <row r="68" spans="7:8" ht="15.75" x14ac:dyDescent="0.25">
      <c r="G68" s="32"/>
      <c r="H68" s="32"/>
    </row>
    <row r="69" spans="7:8" ht="15.75" x14ac:dyDescent="0.25">
      <c r="G69" s="32"/>
      <c r="H69" s="32"/>
    </row>
    <row r="70" spans="7:8" ht="15.75" x14ac:dyDescent="0.25">
      <c r="G70" s="32"/>
      <c r="H70" s="32"/>
    </row>
    <row r="71" spans="7:8" ht="15.75" x14ac:dyDescent="0.25">
      <c r="G71" s="32"/>
      <c r="H71" s="32"/>
    </row>
    <row r="72" spans="7:8" ht="15.75" x14ac:dyDescent="0.25">
      <c r="G72" s="32"/>
      <c r="H72" s="32"/>
    </row>
    <row r="73" spans="7:8" ht="15.75" x14ac:dyDescent="0.25">
      <c r="G73" s="32"/>
      <c r="H73" s="32"/>
    </row>
  </sheetData>
  <mergeCells count="1">
    <mergeCell ref="A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Horvat, Nada</cp:lastModifiedBy>
  <cp:lastPrinted>2024-04-02T08:27:41Z</cp:lastPrinted>
  <dcterms:created xsi:type="dcterms:W3CDTF">2022-08-12T12:51:27Z</dcterms:created>
  <dcterms:modified xsi:type="dcterms:W3CDTF">2024-04-02T08:30:46Z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