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80" yWindow="-15" windowWidth="19140" windowHeight="18135"/>
  </bookViews>
  <sheets>
    <sheet name="SAŽETAK" sheetId="1" r:id="rId1"/>
    <sheet name="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Dana jamstva" sheetId="11" r:id="rId8"/>
    <sheet name="Plaćanja po jamstvima" sheetId="12" r:id="rId9"/>
    <sheet name="Pregled zaduživanja" sheetId="13" r:id="rId10"/>
  </sheets>
  <definedNames>
    <definedName name="_xlnm._FilterDatabase" localSheetId="8" hidden="1">'Plaćanja po jamstvima'!$F$3:$F$41</definedName>
    <definedName name="_xlnm.Print_Titles" localSheetId="7">'Dana jamstva'!$5:$7</definedName>
    <definedName name="_xlnm.Print_Titles" localSheetId="8">'Plaćanja po jamstvima'!$5:$6</definedName>
    <definedName name="_xlnm.Print_Area" localSheetId="7">'Dana jamstva'!$A$1:$J$10</definedName>
    <definedName name="_xlnm.Print_Area" localSheetId="8">'Plaćanja po jamstvima'!$A$1:$J$10</definedName>
    <definedName name="_xlnm.Print_Area" localSheetId="6">'POSEBNI DIO'!$A$1:$L$52</definedName>
    <definedName name="_xlnm.Print_Area" localSheetId="1">'Račun prihoda i rashoda'!$B$1:$L$75</definedName>
    <definedName name="_xlnm.Print_Area" localSheetId="0">SAŽETAK!$A$1:$K$34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3" l="1"/>
  <c r="J21" i="3" l="1"/>
  <c r="G14" i="7" l="1"/>
  <c r="G13" i="7" s="1"/>
  <c r="G50" i="7"/>
  <c r="G51" i="7"/>
  <c r="G46" i="7"/>
  <c r="G44" i="7"/>
  <c r="G20" i="7"/>
  <c r="G15" i="7"/>
  <c r="F13" i="7"/>
  <c r="F12" i="7" s="1"/>
  <c r="E13" i="7"/>
  <c r="H14" i="7"/>
  <c r="B6" i="5"/>
  <c r="J71" i="3"/>
  <c r="J70" i="3" s="1"/>
  <c r="J66" i="3" s="1"/>
  <c r="J20" i="3" s="1"/>
  <c r="J74" i="3"/>
  <c r="J50" i="3"/>
  <c r="J41" i="3"/>
  <c r="G35" i="3"/>
  <c r="G49" i="7" l="1"/>
  <c r="H13" i="7"/>
  <c r="F11" i="7"/>
  <c r="F9" i="7" s="1"/>
  <c r="F8" i="7" s="1"/>
  <c r="E12" i="7"/>
  <c r="E11" i="7" s="1"/>
  <c r="E9" i="7" s="1"/>
  <c r="E8" i="7" s="1"/>
  <c r="F26" i="1"/>
  <c r="H49" i="7" l="1"/>
  <c r="G12" i="7"/>
  <c r="G11" i="7" s="1"/>
  <c r="G9" i="7" s="1"/>
  <c r="G8" i="7" s="1"/>
  <c r="H8" i="7" s="1"/>
  <c r="B7" i="5"/>
  <c r="H9" i="7" l="1"/>
  <c r="H11" i="7"/>
  <c r="H12" i="7"/>
  <c r="K56" i="3"/>
  <c r="K69" i="3"/>
  <c r="K72" i="3"/>
  <c r="J64" i="3"/>
  <c r="K52" i="3"/>
  <c r="K44" i="3"/>
  <c r="K40" i="3"/>
  <c r="K39" i="3"/>
  <c r="K38" i="3"/>
  <c r="K37" i="3"/>
  <c r="G74" i="3"/>
  <c r="G71" i="3"/>
  <c r="G64" i="3"/>
  <c r="G63" i="3" s="1"/>
  <c r="K65" i="3"/>
  <c r="B16" i="5"/>
  <c r="G70" i="3" l="1"/>
  <c r="I26" i="1"/>
  <c r="K14" i="1" l="1"/>
  <c r="K13" i="1"/>
  <c r="K10" i="1"/>
  <c r="J14" i="1"/>
  <c r="J13" i="1"/>
  <c r="J10" i="1"/>
  <c r="I15" i="1"/>
  <c r="I12" i="1"/>
  <c r="H26" i="1"/>
  <c r="G26" i="1"/>
  <c r="H15" i="1"/>
  <c r="G15" i="1"/>
  <c r="H12" i="1"/>
  <c r="H16" i="1" s="1"/>
  <c r="G12" i="1"/>
  <c r="F15" i="1"/>
  <c r="F12" i="1"/>
  <c r="K15" i="3"/>
  <c r="K14" i="3"/>
  <c r="I12" i="3"/>
  <c r="I11" i="3" s="1"/>
  <c r="I10" i="3" s="1"/>
  <c r="H12" i="3"/>
  <c r="H11" i="3" s="1"/>
  <c r="H10" i="3" s="1"/>
  <c r="J13" i="3"/>
  <c r="G13" i="3"/>
  <c r="G12" i="3" s="1"/>
  <c r="K62" i="3"/>
  <c r="K61" i="3"/>
  <c r="K60" i="3"/>
  <c r="K57" i="3"/>
  <c r="K55" i="3"/>
  <c r="K54" i="3"/>
  <c r="K53" i="3"/>
  <c r="K51" i="3"/>
  <c r="K49" i="3"/>
  <c r="K48" i="3"/>
  <c r="K47" i="3"/>
  <c r="K46" i="3"/>
  <c r="K45" i="3"/>
  <c r="K43" i="3"/>
  <c r="K42" i="3"/>
  <c r="K36" i="3"/>
  <c r="K34" i="3"/>
  <c r="K33" i="3"/>
  <c r="K32" i="3"/>
  <c r="K29" i="3"/>
  <c r="K27" i="3"/>
  <c r="K25" i="3"/>
  <c r="K24" i="3"/>
  <c r="L70" i="3"/>
  <c r="J68" i="3"/>
  <c r="J59" i="3"/>
  <c r="J35" i="3"/>
  <c r="J31" i="3"/>
  <c r="J28" i="3"/>
  <c r="J26" i="3"/>
  <c r="J23" i="3"/>
  <c r="I21" i="3"/>
  <c r="H21" i="3"/>
  <c r="I66" i="3"/>
  <c r="H66" i="3"/>
  <c r="G68" i="3"/>
  <c r="G67" i="3" s="1"/>
  <c r="G66" i="3" s="1"/>
  <c r="G59" i="3"/>
  <c r="G58" i="3" s="1"/>
  <c r="G50" i="3"/>
  <c r="G41" i="3"/>
  <c r="G31" i="3"/>
  <c r="G28" i="3"/>
  <c r="G26" i="3"/>
  <c r="G23" i="3"/>
  <c r="E7" i="8"/>
  <c r="D7" i="8"/>
  <c r="C7" i="8"/>
  <c r="B7" i="8"/>
  <c r="B6" i="8"/>
  <c r="F8" i="8"/>
  <c r="F13" i="5"/>
  <c r="F8" i="5"/>
  <c r="B12" i="5"/>
  <c r="B11" i="5" s="1"/>
  <c r="H20" i="3" l="1"/>
  <c r="G22" i="3"/>
  <c r="G11" i="3"/>
  <c r="G10" i="3" s="1"/>
  <c r="J67" i="3"/>
  <c r="K68" i="3"/>
  <c r="J22" i="3"/>
  <c r="H27" i="1"/>
  <c r="F16" i="1"/>
  <c r="F27" i="1" s="1"/>
  <c r="G30" i="3"/>
  <c r="G16" i="1"/>
  <c r="G27" i="1" s="1"/>
  <c r="F6" i="8"/>
  <c r="F7" i="8"/>
  <c r="I20" i="3"/>
  <c r="K23" i="3"/>
  <c r="K26" i="3"/>
  <c r="K28" i="3"/>
  <c r="K31" i="3"/>
  <c r="K35" i="3"/>
  <c r="K50" i="3"/>
  <c r="K59" i="3"/>
  <c r="K71" i="3"/>
  <c r="K41" i="3"/>
  <c r="J12" i="3"/>
  <c r="L13" i="3"/>
  <c r="K13" i="3"/>
  <c r="I16" i="1"/>
  <c r="K12" i="1"/>
  <c r="J12" i="1"/>
  <c r="K15" i="1"/>
  <c r="J15" i="1"/>
  <c r="K70" i="3"/>
  <c r="J58" i="3"/>
  <c r="J30" i="3"/>
  <c r="G8" i="8"/>
  <c r="G7" i="8" s="1"/>
  <c r="C6" i="8"/>
  <c r="D6" i="8"/>
  <c r="E6" i="8"/>
  <c r="G13" i="5"/>
  <c r="G8" i="5"/>
  <c r="E12" i="5"/>
  <c r="E7" i="5"/>
  <c r="D7" i="5"/>
  <c r="D6" i="5" s="1"/>
  <c r="C7" i="5"/>
  <c r="C6" i="5" s="1"/>
  <c r="D12" i="5"/>
  <c r="C12" i="5"/>
  <c r="G21" i="3" l="1"/>
  <c r="G20" i="3" s="1"/>
  <c r="L22" i="3"/>
  <c r="K22" i="3"/>
  <c r="L67" i="3"/>
  <c r="K67" i="3"/>
  <c r="L66" i="3"/>
  <c r="I27" i="1"/>
  <c r="K27" i="1" s="1"/>
  <c r="J16" i="1"/>
  <c r="G6" i="8"/>
  <c r="K64" i="3"/>
  <c r="J63" i="3"/>
  <c r="E11" i="5"/>
  <c r="F11" i="5" s="1"/>
  <c r="C11" i="5"/>
  <c r="D11" i="5"/>
  <c r="F7" i="5"/>
  <c r="G7" i="5"/>
  <c r="E6" i="5"/>
  <c r="F12" i="5"/>
  <c r="G12" i="5"/>
  <c r="J11" i="3"/>
  <c r="L12" i="3"/>
  <c r="K12" i="3"/>
  <c r="L30" i="3"/>
  <c r="K30" i="3"/>
  <c r="L58" i="3"/>
  <c r="K58" i="3"/>
  <c r="G11" i="5" l="1"/>
  <c r="K66" i="3"/>
  <c r="J27" i="1"/>
  <c r="K63" i="3"/>
  <c r="J10" i="3"/>
  <c r="K10" i="3" s="1"/>
  <c r="L11" i="3"/>
  <c r="K11" i="3"/>
  <c r="F6" i="5"/>
  <c r="G6" i="5"/>
  <c r="K21" i="3"/>
  <c r="L21" i="3"/>
  <c r="L10" i="3" l="1"/>
  <c r="L20" i="3"/>
  <c r="K20" i="3"/>
</calcChain>
</file>

<file path=xl/sharedStrings.xml><?xml version="1.0" encoding="utf-8"?>
<sst xmlns="http://schemas.openxmlformats.org/spreadsheetml/2006/main" count="309" uniqueCount="184">
  <si>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</si>
  <si>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</si>
  <si>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</si>
  <si>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</si>
  <si>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</si>
  <si>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</si>
  <si>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</si>
  <si>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</si>
  <si>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</si>
  <si>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</si>
  <si>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</si>
  <si>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</si>
  <si>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</si>
  <si>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</si>
  <si>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</si>
  <si>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</si>
  <si>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</si>
  <si>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</si>
  <si>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</si>
  <si>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</si>
  <si>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</si>
  <si>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</si>
  <si>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</si>
  <si>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</si>
  <si>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</si>
  <si>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</si>
  <si>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</si>
  <si>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</si>
  <si>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</si>
  <si>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</si>
  <si>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</si>
  <si>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</si>
  <si>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</si>
  <si>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</si>
  <si>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</si>
  <si>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</si>
  <si>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</si>
  <si>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</si>
  <si>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</si>
  <si>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</si>
  <si>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</si>
  <si>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</si>
  <si>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</si>
  <si>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</si>
  <si>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</si>
  <si>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</si>
  <si>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</si>
  <si>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</si>
  <si>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</si>
  <si>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</si>
  <si>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</si>
  <si>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</si>
  <si>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</si>
  <si>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</si>
  <si>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</si>
  <si>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</si>
  <si>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</si>
  <si>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</si>
  <si>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</si>
  <si>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</si>
  <si>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</si>
  <si>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</si>
  <si>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</si>
  <si>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</si>
  <si>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</si>
  <si>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</si>
  <si>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5 Pomoći</t>
  </si>
  <si>
    <t>51 Pomoći EU</t>
  </si>
  <si>
    <t>Plaće za prekovremeni rad</t>
  </si>
  <si>
    <t>Ostali rashodi za zaposlene</t>
  </si>
  <si>
    <t>Doprinosi na plaće</t>
  </si>
  <si>
    <t>Doprinosi za obvezno zdravstveno osiguranje</t>
  </si>
  <si>
    <t>Naknada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</si>
  <si>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</si>
  <si>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</si>
  <si>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</si>
  <si>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</si>
  <si>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</si>
  <si>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</si>
  <si>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</si>
  <si>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</si>
  <si>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</si>
  <si>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</si>
  <si>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</si>
  <si>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</si>
  <si>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</si>
  <si>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</si>
  <si>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</si>
  <si>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Financijski rashodi</t>
  </si>
  <si>
    <t>Naknade za rad predstavničkih i izvršnih tijela</t>
  </si>
  <si>
    <t>Reprezentacija</t>
  </si>
  <si>
    <t>Članarine i norme</t>
  </si>
  <si>
    <t>Pristojbe i naknade</t>
  </si>
  <si>
    <t>Troškovi sudskih postupaka</t>
  </si>
  <si>
    <t>Ostali financijski rashodi</t>
  </si>
  <si>
    <t>Bankarske usluge i usluge platnog prometa</t>
  </si>
  <si>
    <t>Zatezne kamate</t>
  </si>
  <si>
    <t>Ostali nespomenujti financijski rashodi</t>
  </si>
  <si>
    <t>Nematerijalna imovina</t>
  </si>
  <si>
    <t>Licence</t>
  </si>
  <si>
    <t>Rashodi za nabavu proizvedene dugotrajn e imovine</t>
  </si>
  <si>
    <t>Postrojenja i oprema</t>
  </si>
  <si>
    <t>Oprema za održavanje i zaštitu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</si>
  <si>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</si>
  <si>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</si>
  <si>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</si>
  <si>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077 65</t>
  </si>
  <si>
    <t>HRVATSKI ZAVOD ZA NORME</t>
  </si>
  <si>
    <t>OPĆI PRIHODI I PRIMICI</t>
  </si>
  <si>
    <t>GOSPODARSTVO</t>
  </si>
  <si>
    <t>A651002</t>
  </si>
  <si>
    <t>ADMINISTRACIJA I UPRAVLJANJE HRVATSKOG ZAVODA ZA NORME</t>
  </si>
  <si>
    <t>Opći prihodi i primici</t>
  </si>
  <si>
    <t>Plaće za redovni rad</t>
  </si>
  <si>
    <t>Naknade za prijevoz, za rad na terenu i odvojeni život</t>
  </si>
  <si>
    <t xml:space="preserve">Naknade za rad predstavničkih i izvršnih tijela, povjerenstava i slično </t>
  </si>
  <si>
    <t>Rashodi za nabavu proizvedene dugotrajne imovine</t>
  </si>
  <si>
    <t>K651011</t>
  </si>
  <si>
    <t>INFORMATIZACIJA</t>
  </si>
  <si>
    <t>RAZVOJ I ODRŽAVANJE NORMIZACIJSKOG SUSTAVA ZA RH</t>
  </si>
  <si>
    <t>Materijal i sirovine</t>
  </si>
  <si>
    <t>Usluge promidžbe i informiranja</t>
  </si>
  <si>
    <t>Premije osiguranja</t>
  </si>
  <si>
    <t>Uredska oprema i namještaj</t>
  </si>
  <si>
    <t xml:space="preserve">OSTVARENJE/ IZVRŠENJE 
1.-12.2023. </t>
  </si>
  <si>
    <t xml:space="preserve">Ostali rashodi </t>
  </si>
  <si>
    <t>Kazne, penali i naknade štete</t>
  </si>
  <si>
    <t>Naknade štete zaposlenicima</t>
  </si>
  <si>
    <t>Nematerijalna proizvedena imovina</t>
  </si>
  <si>
    <t>Ulaganje u računalne programe</t>
  </si>
  <si>
    <t>Plavo obojane ćelije u stupcima 2-5 imaju upisane formule, u njih se podaci ne unose, nego se izračunavaju temeljem podataka unesenih u bijele ćelije.</t>
  </si>
  <si>
    <t>U stupcima 6 i 7 formule su unesene u sve ćelije (i plavo i bijelo obojane). Izračuni će se pojaviti s unosom podataka u stupce 2-5.</t>
  </si>
  <si>
    <t>Iznosi u stupcima "OSTVARENJE/IZVRŠENJE 2023." i "OSTVARENJE/IZVRŠENJE 2024." iskazuju se na dvije decimale. U stupcima u kojima se iskazuje plan iznosi se iskazuju isključivo bez decimala.</t>
  </si>
  <si>
    <t>REBALANS 2024.</t>
  </si>
  <si>
    <t>TEKUĆI PLAN 2024.</t>
  </si>
  <si>
    <t>IZVORNI PLAN ILI REBALANS 2024.</t>
  </si>
  <si>
    <t xml:space="preserve">OSTVARENJE/ IZVRŠENJE 
1.-12.2024. </t>
  </si>
  <si>
    <t>INDEKS
(5)/(2)</t>
  </si>
  <si>
    <t>INDEKS
(5)/(4)</t>
  </si>
  <si>
    <t xml:space="preserve"> IZVRŠENJE 
1.-12.2024. </t>
  </si>
  <si>
    <t>IZVRŠENJE FINANCIJSKOG PLANA
PRORAČUNSKOG KORISNIKA DRŽAVNOG PRORAČUNA ZA  2024. GODINU
HRVATSKI ZAVOD ZA NORME</t>
  </si>
  <si>
    <t xml:space="preserve">OSTVARENJE / IZVRŠENJE 2023. </t>
  </si>
  <si>
    <t xml:space="preserve">OSTVARENJE / IZVRŠENJE 2024. </t>
  </si>
  <si>
    <t xml:space="preserve">UKUPNO DANA JAMSTVA </t>
  </si>
  <si>
    <t>Namjena kredita</t>
  </si>
  <si>
    <t>Klasa, Ur. broj</t>
  </si>
  <si>
    <t>Datum</t>
  </si>
  <si>
    <t>Krajnji rok dospijeća</t>
  </si>
  <si>
    <t>Iznos jamstva</t>
  </si>
  <si>
    <t>Valuta</t>
  </si>
  <si>
    <t>Tražitelj jamstva / dužnik</t>
  </si>
  <si>
    <t>Korisnik jamstva</t>
  </si>
  <si>
    <t>Datum izdavanja 
jamstva</t>
  </si>
  <si>
    <t>Riznični broj jamstva</t>
  </si>
  <si>
    <t xml:space="preserve">Odluka Vlade RH </t>
  </si>
  <si>
    <t>Red.
Broj</t>
  </si>
  <si>
    <t>HRVATSKI ZAVOD ZA NORME - 07765 - 38495</t>
  </si>
  <si>
    <t>PREGLED DANIH  JAMSTAVA OD 01.01.2024. - 31.12.2024. GODINE</t>
  </si>
  <si>
    <t xml:space="preserve"> SVEUKUPNO PLAĆENO PO JAMSTVIMA 01.01.2024-31.12.2024.</t>
  </si>
  <si>
    <t>Promet</t>
  </si>
  <si>
    <t>Ukupno</t>
  </si>
  <si>
    <t>Ostalo</t>
  </si>
  <si>
    <t>Kamata</t>
  </si>
  <si>
    <t>Glavnica</t>
  </si>
  <si>
    <t>Val</t>
  </si>
  <si>
    <t>Korisnik 
jamstva</t>
  </si>
  <si>
    <t>Datum plaćanja</t>
  </si>
  <si>
    <t>R.
 br.</t>
  </si>
  <si>
    <t>Plaćanje</t>
  </si>
  <si>
    <t>Pregled izvršenih plaćanja po protestiranim jamstvima 01.01.2024. - 31.12.2024.</t>
  </si>
  <si>
    <t>*  dugoročni zajam/kredit</t>
  </si>
  <si>
    <t xml:space="preserve">Datum posljednje otplate </t>
  </si>
  <si>
    <t>Kamatna stopa</t>
  </si>
  <si>
    <t>Visina odobrenog kredita</t>
  </si>
  <si>
    <t>Kreditor</t>
  </si>
  <si>
    <t>Naziv</t>
  </si>
  <si>
    <t>Vrsta instrumenta*</t>
  </si>
  <si>
    <t>Datum sklapanja ugovora</t>
  </si>
  <si>
    <t>Naziv proračunskog korisnika/Glava/RKP</t>
  </si>
  <si>
    <t>Redni broj</t>
  </si>
  <si>
    <t xml:space="preserve">Pregled zaduživanja koje je ugovorio ili preuzeo proračunski korisnik državnog proračuna u razdoblju od 01.01.2024. - 31.12.2024. </t>
  </si>
  <si>
    <t>HRVATSKI ZAVOD ZA NORME / 07765 / 38495</t>
  </si>
  <si>
    <t xml:space="preserve">Ukupno povučena sredstva stanje na dan  31.12.2024. 
(u eurima) </t>
  </si>
  <si>
    <t>Povučena sredstva u
 2024. godini 
(u eurima)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</si>
</sst>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k_n_-;\-* #,##0.00\ _k_n_-;_-* &quot;-&quot;??\ _k_n_-;_-@_-"/>
    <numFmt numFmtId="165" formatCode="_(* #,##0.00_);_(* \(#,##0.00\);_(* &quot;-&quot;??_);_(@_)"/>
    <numFmt numFmtId="166" formatCode="#,##0.00\ &quot;kn&quot;"/>
    <numFmt numFmtId="167" formatCode="#,##0.00\ [$HRK];\-#,##0.00\ [$HRK]"/>
    <numFmt numFmtId="168" formatCode="[$HRK]\ #,##0.00;\-[$HRK]\ #,##0.00"/>
    <numFmt numFmtId="169" formatCode="_-* #,##0.00_-;\-* #,##0.00_-;_-* &quot;-&quot;??_-;_-@_-"/>
    <numFmt numFmtId="170" formatCode="d/m/yyyy/;@"/>
    <numFmt numFmtId="171" formatCode="#,##0.00\ [$EUR]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"/>
      <family val="2"/>
      <charset val="238"/>
    </font>
    <font>
      <sz val="10"/>
      <color indexed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4"/>
      <name val="Times New Roman"/>
      <family val="1"/>
      <charset val="238"/>
    </font>
    <font>
      <b/>
      <sz val="12"/>
      <color indexed="10"/>
      <name val="Times New Roman"/>
      <family val="1"/>
    </font>
    <font>
      <sz val="14"/>
      <name val="Times New Roman"/>
      <family val="1"/>
      <charset val="238"/>
    </font>
    <font>
      <b/>
      <i/>
      <sz val="12"/>
      <name val="Times New Roman"/>
      <family val="1"/>
    </font>
    <font>
      <b/>
      <i/>
      <sz val="12"/>
      <color indexed="1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0">
    <xf numFmtId="0" fontId="0" fillId="0" borderId="0"/>
    <xf numFmtId="0" fontId="1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6" borderId="6" applyNumberFormat="0" applyFon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40" fillId="0" borderId="0" applyFont="0" applyFill="0" applyBorder="0" applyAlignment="0" applyProtection="0"/>
  </cellStyleXfs>
  <cellXfs count="3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0" fillId="0" borderId="0" xfId="0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/>
    <xf numFmtId="0" fontId="7" fillId="0" borderId="0" xfId="0" applyFont="1" applyAlignment="1">
      <alignment horizontal="left" vertical="top"/>
    </xf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right"/>
    </xf>
    <xf numFmtId="2" fontId="11" fillId="3" borderId="3" xfId="0" applyNumberFormat="1" applyFont="1" applyFill="1" applyBorder="1" applyAlignment="1">
      <alignment horizontal="right" vertical="center" wrapText="1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4" fontId="16" fillId="0" borderId="3" xfId="0" applyNumberFormat="1" applyFont="1" applyBorder="1" applyAlignment="1">
      <alignment vertical="center"/>
    </xf>
    <xf numFmtId="4" fontId="16" fillId="3" borderId="3" xfId="0" applyNumberFormat="1" applyFont="1" applyFill="1" applyBorder="1" applyAlignment="1">
      <alignment vertical="center"/>
    </xf>
    <xf numFmtId="4" fontId="17" fillId="4" borderId="3" xfId="1" applyNumberFormat="1" applyFont="1" applyBorder="1" applyAlignment="1">
      <alignment horizontal="right"/>
    </xf>
    <xf numFmtId="4" fontId="16" fillId="0" borderId="3" xfId="0" applyNumberFormat="1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center"/>
    </xf>
    <xf numFmtId="4" fontId="18" fillId="4" borderId="3" xfId="1" applyNumberFormat="1" applyFont="1" applyBorder="1" applyAlignment="1">
      <alignment horizontal="right"/>
    </xf>
    <xf numFmtId="4" fontId="16" fillId="3" borderId="3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/>
    <xf numFmtId="4" fontId="11" fillId="0" borderId="0" xfId="0" applyNumberFormat="1" applyFont="1" applyBorder="1" applyAlignment="1">
      <alignment horizontal="right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right"/>
    </xf>
    <xf numFmtId="4" fontId="14" fillId="0" borderId="3" xfId="0" applyNumberFormat="1" applyFont="1" applyBorder="1"/>
    <xf numFmtId="4" fontId="11" fillId="2" borderId="3" xfId="0" applyNumberFormat="1" applyFont="1" applyFill="1" applyBorder="1"/>
    <xf numFmtId="0" fontId="12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4" fontId="17" fillId="0" borderId="3" xfId="0" applyNumberFormat="1" applyFont="1" applyBorder="1"/>
    <xf numFmtId="0" fontId="12" fillId="2" borderId="3" xfId="0" quotePrefix="1" applyFont="1" applyFill="1" applyBorder="1" applyAlignment="1">
      <alignment horizontal="left" vertical="center"/>
    </xf>
    <xf numFmtId="0" fontId="12" fillId="2" borderId="3" xfId="0" quotePrefix="1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17" fillId="0" borderId="3" xfId="0" applyFont="1" applyBorder="1"/>
    <xf numFmtId="0" fontId="9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horizontal="right" wrapText="1"/>
    </xf>
    <xf numFmtId="0" fontId="14" fillId="0" borderId="3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4" fontId="17" fillId="0" borderId="3" xfId="0" applyNumberFormat="1" applyFont="1" applyBorder="1" applyAlignment="1">
      <alignment vertical="top" wrapText="1"/>
    </xf>
    <xf numFmtId="4" fontId="9" fillId="0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22" fillId="2" borderId="3" xfId="0" quotePrefix="1" applyFont="1" applyFill="1" applyBorder="1" applyAlignment="1">
      <alignment horizontal="left" vertical="center" wrapText="1" indent="1"/>
    </xf>
    <xf numFmtId="0" fontId="22" fillId="2" borderId="3" xfId="0" applyFont="1" applyFill="1" applyBorder="1" applyAlignment="1">
      <alignment horizontal="left" vertical="center" indent="1"/>
    </xf>
    <xf numFmtId="0" fontId="22" fillId="2" borderId="3" xfId="0" applyFont="1" applyFill="1" applyBorder="1" applyAlignment="1">
      <alignment horizontal="left" vertical="center" wrapText="1" indent="1"/>
    </xf>
    <xf numFmtId="4" fontId="17" fillId="0" borderId="0" xfId="0" applyNumberFormat="1" applyFont="1"/>
    <xf numFmtId="0" fontId="14" fillId="0" borderId="0" xfId="0" applyFont="1" applyAlignment="1">
      <alignment vertical="top" wrapText="1"/>
    </xf>
    <xf numFmtId="4" fontId="14" fillId="0" borderId="0" xfId="0" applyNumberFormat="1" applyFont="1" applyAlignment="1">
      <alignment vertical="top" wrapText="1"/>
    </xf>
    <xf numFmtId="4" fontId="11" fillId="2" borderId="3" xfId="0" applyNumberFormat="1" applyFont="1" applyFill="1" applyBorder="1" applyAlignment="1">
      <alignment horizontal="right" vertical="center"/>
    </xf>
    <xf numFmtId="4" fontId="14" fillId="0" borderId="3" xfId="0" applyNumberFormat="1" applyFont="1" applyBorder="1" applyAlignment="1">
      <alignment vertical="center"/>
    </xf>
    <xf numFmtId="4" fontId="10" fillId="2" borderId="3" xfId="0" applyNumberFormat="1" applyFont="1" applyFill="1" applyBorder="1" applyAlignment="1">
      <alignment horizontal="right" vertical="center"/>
    </xf>
    <xf numFmtId="3" fontId="10" fillId="2" borderId="3" xfId="0" applyNumberFormat="1" applyFont="1" applyFill="1" applyBorder="1" applyAlignment="1">
      <alignment horizontal="right" vertical="center"/>
    </xf>
    <xf numFmtId="4" fontId="17" fillId="0" borderId="3" xfId="0" applyNumberFormat="1" applyFont="1" applyBorder="1" applyAlignment="1">
      <alignment vertical="center"/>
    </xf>
    <xf numFmtId="0" fontId="22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wrapText="1"/>
    </xf>
    <xf numFmtId="4" fontId="11" fillId="2" borderId="3" xfId="0" applyNumberFormat="1" applyFont="1" applyFill="1" applyBorder="1" applyAlignment="1">
      <alignment horizontal="right" wrapText="1"/>
    </xf>
    <xf numFmtId="4" fontId="11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top" wrapText="1"/>
    </xf>
    <xf numFmtId="4" fontId="11" fillId="3" borderId="3" xfId="0" applyNumberFormat="1" applyFont="1" applyFill="1" applyBorder="1" applyAlignment="1">
      <alignment horizontal="right" wrapText="1"/>
    </xf>
    <xf numFmtId="2" fontId="9" fillId="0" borderId="3" xfId="0" applyNumberFormat="1" applyFont="1" applyBorder="1" applyAlignment="1">
      <alignment horizontal="right" vertical="center" wrapText="1"/>
    </xf>
    <xf numFmtId="2" fontId="11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vertical="center" wrapText="1"/>
    </xf>
    <xf numFmtId="2" fontId="11" fillId="3" borderId="3" xfId="0" quotePrefix="1" applyNumberFormat="1" applyFont="1" applyFill="1" applyBorder="1" applyAlignment="1">
      <alignment horizontal="center" wrapText="1"/>
    </xf>
    <xf numFmtId="2" fontId="11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right"/>
    </xf>
    <xf numFmtId="2" fontId="10" fillId="3" borderId="3" xfId="0" applyNumberFormat="1" applyFont="1" applyFill="1" applyBorder="1" applyAlignment="1">
      <alignment horizontal="right" wrapText="1"/>
    </xf>
    <xf numFmtId="2" fontId="13" fillId="0" borderId="3" xfId="0" applyNumberFormat="1" applyFont="1" applyBorder="1" applyAlignment="1">
      <alignment horizontal="right"/>
    </xf>
    <xf numFmtId="2" fontId="11" fillId="0" borderId="3" xfId="0" applyNumberFormat="1" applyFont="1" applyFill="1" applyBorder="1" applyAlignment="1">
      <alignment horizontal="right" vertical="center" wrapText="1"/>
    </xf>
    <xf numFmtId="2" fontId="14" fillId="4" borderId="3" xfId="1" applyNumberFormat="1" applyFont="1" applyBorder="1" applyAlignment="1">
      <alignment horizontal="right"/>
    </xf>
    <xf numFmtId="2" fontId="11" fillId="0" borderId="3" xfId="0" applyNumberFormat="1" applyFont="1" applyFill="1" applyBorder="1" applyAlignment="1">
      <alignment horizontal="right"/>
    </xf>
    <xf numFmtId="2" fontId="11" fillId="3" borderId="3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 vertical="center" wrapText="1"/>
    </xf>
    <xf numFmtId="0" fontId="22" fillId="2" borderId="3" xfId="0" quotePrefix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/>
    <xf numFmtId="4" fontId="14" fillId="0" borderId="3" xfId="0" applyNumberFormat="1" applyFont="1" applyBorder="1" applyAlignment="1">
      <alignment vertical="center" wrapText="1"/>
    </xf>
    <xf numFmtId="0" fontId="25" fillId="0" borderId="0" xfId="2" applyFont="1"/>
    <xf numFmtId="0" fontId="28" fillId="0" borderId="0" xfId="2" applyFont="1"/>
    <xf numFmtId="0" fontId="25" fillId="0" borderId="0" xfId="2" applyFont="1" applyAlignment="1">
      <alignment vertical="center"/>
    </xf>
    <xf numFmtId="0" fontId="28" fillId="0" borderId="0" xfId="2" applyFont="1" applyFill="1"/>
    <xf numFmtId="0" fontId="26" fillId="0" borderId="0" xfId="2" applyFont="1"/>
    <xf numFmtId="0" fontId="29" fillId="0" borderId="0" xfId="2" applyNumberFormat="1" applyFont="1" applyBorder="1" applyAlignment="1">
      <alignment horizontal="center" vertical="center"/>
    </xf>
    <xf numFmtId="3" fontId="26" fillId="0" borderId="0" xfId="2" applyNumberFormat="1" applyFont="1" applyBorder="1" applyAlignment="1">
      <alignment horizontal="center" vertical="center"/>
    </xf>
    <xf numFmtId="0" fontId="29" fillId="0" borderId="0" xfId="2" applyFont="1"/>
    <xf numFmtId="4" fontId="26" fillId="0" borderId="0" xfId="2" applyNumberFormat="1" applyFont="1" applyBorder="1" applyAlignment="1">
      <alignment horizontal="center" vertical="center"/>
    </xf>
    <xf numFmtId="3" fontId="29" fillId="0" borderId="0" xfId="2" applyNumberFormat="1" applyFont="1" applyBorder="1" applyAlignment="1">
      <alignment horizontal="center" vertical="center"/>
    </xf>
    <xf numFmtId="3" fontId="26" fillId="0" borderId="0" xfId="2" applyNumberFormat="1" applyFont="1"/>
    <xf numFmtId="4" fontId="26" fillId="0" borderId="0" xfId="2" applyNumberFormat="1" applyFont="1"/>
    <xf numFmtId="0" fontId="25" fillId="0" borderId="0" xfId="2" applyFont="1" applyFill="1" applyAlignment="1">
      <alignment vertical="center"/>
    </xf>
    <xf numFmtId="0" fontId="30" fillId="0" borderId="0" xfId="2" applyFont="1"/>
    <xf numFmtId="0" fontId="30" fillId="5" borderId="3" xfId="2" applyFont="1" applyFill="1" applyBorder="1" applyAlignment="1">
      <alignment horizontal="center" vertical="center"/>
    </xf>
    <xf numFmtId="0" fontId="30" fillId="5" borderId="3" xfId="2" quotePrefix="1" applyFont="1" applyFill="1" applyBorder="1" applyAlignment="1">
      <alignment horizontal="center" vertical="center"/>
    </xf>
    <xf numFmtId="1" fontId="30" fillId="5" borderId="3" xfId="2" applyNumberFormat="1" applyFont="1" applyFill="1" applyBorder="1" applyAlignment="1">
      <alignment horizontal="center" vertical="center"/>
    </xf>
    <xf numFmtId="3" fontId="30" fillId="5" borderId="3" xfId="2" applyNumberFormat="1" applyFont="1" applyFill="1" applyBorder="1" applyAlignment="1">
      <alignment horizontal="center" vertical="center"/>
    </xf>
    <xf numFmtId="0" fontId="31" fillId="0" borderId="3" xfId="2" applyFont="1" applyBorder="1" applyAlignment="1">
      <alignment horizontal="center" vertical="center"/>
    </xf>
    <xf numFmtId="14" fontId="31" fillId="0" borderId="3" xfId="5" applyNumberFormat="1" applyFont="1" applyBorder="1" applyAlignment="1">
      <alignment horizontal="center" vertical="center"/>
    </xf>
    <xf numFmtId="0" fontId="31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/>
    </xf>
    <xf numFmtId="1" fontId="31" fillId="0" borderId="3" xfId="5" applyNumberFormat="1" applyFont="1" applyBorder="1" applyAlignment="1">
      <alignment horizontal="center" vertical="center"/>
    </xf>
    <xf numFmtId="4" fontId="31" fillId="0" borderId="3" xfId="5" applyNumberFormat="1" applyFont="1" applyBorder="1" applyAlignment="1">
      <alignment horizontal="center" vertical="center"/>
    </xf>
    <xf numFmtId="4" fontId="31" fillId="0" borderId="3" xfId="2" applyNumberFormat="1" applyFont="1" applyBorder="1" applyAlignment="1">
      <alignment horizontal="center" vertical="center"/>
    </xf>
    <xf numFmtId="4" fontId="30" fillId="5" borderId="3" xfId="2" applyNumberFormat="1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/>
    </xf>
    <xf numFmtId="14" fontId="31" fillId="0" borderId="0" xfId="2" applyNumberFormat="1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 wrapText="1"/>
    </xf>
    <xf numFmtId="0" fontId="31" fillId="0" borderId="0" xfId="2" applyFont="1" applyFill="1" applyBorder="1" applyAlignment="1">
      <alignment horizontal="left" vertical="center" wrapText="1"/>
    </xf>
    <xf numFmtId="1" fontId="31" fillId="0" borderId="0" xfId="2" applyNumberFormat="1" applyFont="1" applyFill="1" applyBorder="1" applyAlignment="1">
      <alignment horizontal="center" vertical="center"/>
    </xf>
    <xf numFmtId="4" fontId="31" fillId="0" borderId="0" xfId="2" applyNumberFormat="1" applyFont="1" applyFill="1" applyBorder="1" applyAlignment="1">
      <alignment horizontal="center" vertical="center"/>
    </xf>
    <xf numFmtId="0" fontId="31" fillId="0" borderId="0" xfId="2" applyFont="1" applyBorder="1" applyAlignment="1">
      <alignment horizontal="left" vertical="center" wrapText="1"/>
    </xf>
    <xf numFmtId="1" fontId="31" fillId="0" borderId="0" xfId="2" applyNumberFormat="1" applyFont="1" applyBorder="1" applyAlignment="1">
      <alignment horizontal="center"/>
    </xf>
    <xf numFmtId="4" fontId="31" fillId="0" borderId="0" xfId="2" applyNumberFormat="1" applyFont="1" applyBorder="1" applyAlignment="1">
      <alignment horizontal="center"/>
    </xf>
    <xf numFmtId="0" fontId="31" fillId="0" borderId="0" xfId="2" applyFont="1" applyFill="1"/>
    <xf numFmtId="0" fontId="31" fillId="0" borderId="0" xfId="2" applyFont="1"/>
    <xf numFmtId="0" fontId="31" fillId="0" borderId="0" xfId="2" applyFont="1" applyAlignment="1">
      <alignment horizontal="center"/>
    </xf>
    <xf numFmtId="4" fontId="31" fillId="0" borderId="0" xfId="2" applyNumberFormat="1" applyFont="1" applyAlignment="1">
      <alignment horizontal="right"/>
    </xf>
    <xf numFmtId="4" fontId="31" fillId="0" borderId="0" xfId="2" applyNumberFormat="1" applyFont="1"/>
    <xf numFmtId="0" fontId="30" fillId="0" borderId="0" xfId="2" applyFont="1" applyAlignment="1"/>
    <xf numFmtId="0" fontId="31" fillId="0" borderId="0" xfId="2" applyFont="1" applyAlignment="1">
      <alignment horizontal="left"/>
    </xf>
    <xf numFmtId="0" fontId="31" fillId="0" borderId="0" xfId="2" applyFont="1" applyFill="1" applyAlignment="1">
      <alignment vertical="center"/>
    </xf>
    <xf numFmtId="0" fontId="30" fillId="0" borderId="0" xfId="2" applyFont="1" applyAlignment="1">
      <alignment horizontal="left"/>
    </xf>
    <xf numFmtId="0" fontId="31" fillId="0" borderId="0" xfId="3" applyFont="1"/>
    <xf numFmtId="4" fontId="31" fillId="0" borderId="0" xfId="3" applyNumberFormat="1" applyFont="1"/>
    <xf numFmtId="4" fontId="30" fillId="0" borderId="0" xfId="4" applyNumberFormat="1" applyFont="1"/>
    <xf numFmtId="0" fontId="31" fillId="0" borderId="0" xfId="3" applyFont="1" applyFill="1"/>
    <xf numFmtId="0" fontId="32" fillId="0" borderId="0" xfId="2" applyFont="1" applyFill="1"/>
    <xf numFmtId="0" fontId="32" fillId="0" borderId="0" xfId="2" applyFont="1" applyFill="1" applyAlignment="1">
      <alignment horizontal="center"/>
    </xf>
    <xf numFmtId="4" fontId="32" fillId="0" borderId="0" xfId="2" applyNumberFormat="1" applyFont="1" applyFill="1" applyAlignment="1">
      <alignment horizontal="left"/>
    </xf>
    <xf numFmtId="4" fontId="32" fillId="0" borderId="0" xfId="2" applyNumberFormat="1" applyFont="1" applyFill="1"/>
    <xf numFmtId="0" fontId="31" fillId="0" borderId="0" xfId="2" applyFont="1" applyAlignment="1"/>
    <xf numFmtId="0" fontId="31" fillId="0" borderId="0" xfId="2" applyFont="1" applyBorder="1" applyAlignment="1">
      <alignment horizontal="center"/>
    </xf>
    <xf numFmtId="0" fontId="31" fillId="0" borderId="0" xfId="2" applyFont="1" applyBorder="1"/>
    <xf numFmtId="0" fontId="30" fillId="0" borderId="0" xfId="2" applyFont="1" applyFill="1" applyAlignment="1">
      <alignment vertical="center"/>
    </xf>
    <xf numFmtId="0" fontId="31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4" fontId="31" fillId="0" borderId="0" xfId="2" applyNumberFormat="1" applyFont="1" applyAlignment="1">
      <alignment horizontal="right" vertical="center"/>
    </xf>
    <xf numFmtId="4" fontId="31" fillId="0" borderId="0" xfId="2" applyNumberFormat="1" applyFont="1" applyAlignment="1">
      <alignment vertical="center"/>
    </xf>
    <xf numFmtId="0" fontId="24" fillId="0" borderId="0" xfId="3" applyFill="1" applyBorder="1"/>
    <xf numFmtId="0" fontId="31" fillId="0" borderId="0" xfId="3" applyFont="1" applyFill="1" applyBorder="1"/>
    <xf numFmtId="4" fontId="31" fillId="0" borderId="0" xfId="3" applyNumberFormat="1" applyFont="1" applyFill="1" applyBorder="1"/>
    <xf numFmtId="165" fontId="31" fillId="0" borderId="0" xfId="3" applyNumberFormat="1" applyFont="1" applyFill="1"/>
    <xf numFmtId="0" fontId="31" fillId="0" borderId="0" xfId="3" applyFont="1" applyFill="1" applyAlignment="1">
      <alignment horizontal="right"/>
    </xf>
    <xf numFmtId="0" fontId="31" fillId="0" borderId="0" xfId="3" applyFont="1" applyFill="1" applyAlignment="1">
      <alignment horizontal="left"/>
    </xf>
    <xf numFmtId="0" fontId="31" fillId="0" borderId="0" xfId="3" applyFont="1" applyFill="1" applyAlignment="1">
      <alignment horizontal="center"/>
    </xf>
    <xf numFmtId="4" fontId="31" fillId="0" borderId="0" xfId="3" applyNumberFormat="1" applyFont="1" applyFill="1" applyAlignment="1">
      <alignment horizontal="right"/>
    </xf>
    <xf numFmtId="0" fontId="25" fillId="0" borderId="0" xfId="3" applyFont="1" applyFill="1" applyBorder="1"/>
    <xf numFmtId="0" fontId="24" fillId="0" borderId="0" xfId="3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4" fontId="31" fillId="0" borderId="0" xfId="3" applyNumberFormat="1" applyFont="1" applyFill="1" applyBorder="1" applyAlignment="1">
      <alignment vertical="center"/>
    </xf>
    <xf numFmtId="165" fontId="31" fillId="0" borderId="0" xfId="3" applyNumberFormat="1" applyFont="1" applyFill="1" applyAlignment="1">
      <alignment vertical="center"/>
    </xf>
    <xf numFmtId="0" fontId="31" fillId="0" borderId="0" xfId="3" applyFont="1" applyFill="1" applyAlignment="1">
      <alignment horizontal="right" vertical="center"/>
    </xf>
    <xf numFmtId="0" fontId="31" fillId="0" borderId="0" xfId="3" applyFont="1" applyFill="1" applyAlignment="1">
      <alignment vertical="center"/>
    </xf>
    <xf numFmtId="0" fontId="31" fillId="0" borderId="0" xfId="3" applyFont="1" applyFill="1" applyAlignment="1">
      <alignment horizontal="left" vertical="center"/>
    </xf>
    <xf numFmtId="0" fontId="31" fillId="0" borderId="0" xfId="3" applyFont="1" applyFill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66" fontId="33" fillId="0" borderId="0" xfId="3" applyNumberFormat="1" applyFont="1" applyFill="1" applyBorder="1" applyAlignment="1">
      <alignment vertical="center"/>
    </xf>
    <xf numFmtId="164" fontId="30" fillId="0" borderId="0" xfId="3" applyNumberFormat="1" applyFont="1" applyFill="1" applyBorder="1" applyAlignment="1">
      <alignment vertical="center"/>
    </xf>
    <xf numFmtId="4" fontId="30" fillId="0" borderId="0" xfId="3" applyNumberFormat="1" applyFont="1" applyFill="1" applyBorder="1" applyAlignment="1">
      <alignment vertical="center"/>
    </xf>
    <xf numFmtId="165" fontId="30" fillId="0" borderId="0" xfId="3" applyNumberFormat="1" applyFont="1" applyFill="1" applyAlignment="1">
      <alignment vertical="center"/>
    </xf>
    <xf numFmtId="4" fontId="30" fillId="0" borderId="3" xfId="3" applyNumberFormat="1" applyFont="1" applyFill="1" applyBorder="1" applyAlignment="1">
      <alignment horizontal="right" vertical="center"/>
    </xf>
    <xf numFmtId="4" fontId="34" fillId="0" borderId="3" xfId="3" applyNumberFormat="1" applyFont="1" applyFill="1" applyBorder="1" applyAlignment="1">
      <alignment horizontal="right" vertical="center"/>
    </xf>
    <xf numFmtId="0" fontId="34" fillId="0" borderId="3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4" fontId="30" fillId="0" borderId="3" xfId="7" applyNumberFormat="1" applyFont="1" applyFill="1" applyBorder="1" applyAlignment="1">
      <alignment horizontal="right" vertical="center"/>
    </xf>
    <xf numFmtId="0" fontId="30" fillId="0" borderId="3" xfId="3" applyFont="1" applyFill="1" applyBorder="1" applyAlignment="1">
      <alignment horizontal="center" vertical="center"/>
    </xf>
    <xf numFmtId="0" fontId="30" fillId="0" borderId="3" xfId="3" applyFont="1" applyFill="1" applyBorder="1" applyAlignment="1">
      <alignment vertical="center"/>
    </xf>
    <xf numFmtId="0" fontId="30" fillId="7" borderId="3" xfId="3" applyFont="1" applyFill="1" applyBorder="1" applyAlignment="1">
      <alignment horizontal="center" vertical="center"/>
    </xf>
    <xf numFmtId="4" fontId="30" fillId="7" borderId="3" xfId="7" applyNumberFormat="1" applyFont="1" applyFill="1" applyBorder="1" applyAlignment="1">
      <alignment horizontal="right" vertical="center"/>
    </xf>
    <xf numFmtId="4" fontId="30" fillId="7" borderId="3" xfId="3" applyNumberFormat="1" applyFont="1" applyFill="1" applyBorder="1" applyAlignment="1">
      <alignment horizontal="right" vertical="center"/>
    </xf>
    <xf numFmtId="0" fontId="30" fillId="7" borderId="3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0" fillId="5" borderId="3" xfId="3" applyFont="1" applyFill="1" applyBorder="1" applyAlignment="1">
      <alignment horizontal="center" vertical="center" wrapText="1"/>
    </xf>
    <xf numFmtId="0" fontId="30" fillId="5" borderId="3" xfId="3" applyFont="1" applyFill="1" applyBorder="1" applyAlignment="1">
      <alignment horizontal="center" vertical="center"/>
    </xf>
    <xf numFmtId="0" fontId="32" fillId="0" borderId="0" xfId="3" applyFont="1" applyFill="1" applyAlignment="1">
      <alignment vertical="center"/>
    </xf>
    <xf numFmtId="0" fontId="34" fillId="0" borderId="0" xfId="3" applyFont="1" applyFill="1" applyAlignment="1">
      <alignment vertical="center"/>
    </xf>
    <xf numFmtId="0" fontId="38" fillId="0" borderId="0" xfId="3" applyFont="1" applyFill="1" applyBorder="1" applyAlignment="1">
      <alignment vertical="center"/>
    </xf>
    <xf numFmtId="0" fontId="27" fillId="0" borderId="0" xfId="3" applyFont="1" applyFill="1" applyBorder="1"/>
    <xf numFmtId="0" fontId="39" fillId="0" borderId="0" xfId="0" applyFont="1"/>
    <xf numFmtId="4" fontId="39" fillId="0" borderId="0" xfId="0" applyNumberFormat="1" applyFont="1"/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70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 wrapText="1"/>
    </xf>
    <xf numFmtId="171" fontId="3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14" fontId="31" fillId="0" borderId="3" xfId="0" applyNumberFormat="1" applyFont="1" applyBorder="1" applyAlignment="1">
      <alignment horizontal="center" vertical="center"/>
    </xf>
    <xf numFmtId="4" fontId="31" fillId="0" borderId="3" xfId="0" applyNumberFormat="1" applyFont="1" applyBorder="1" applyAlignment="1">
      <alignment horizontal="center" vertical="center"/>
    </xf>
    <xf numFmtId="4" fontId="31" fillId="8" borderId="3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0" fontId="31" fillId="0" borderId="3" xfId="0" applyFont="1" applyBorder="1" applyAlignment="1">
      <alignment horizontal="center" vertical="center" wrapText="1"/>
    </xf>
    <xf numFmtId="170" fontId="3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0" fontId="5" fillId="8" borderId="3" xfId="0" applyNumberFormat="1" applyFont="1" applyFill="1" applyBorder="1" applyAlignment="1">
      <alignment horizontal="center" vertical="center" wrapText="1"/>
    </xf>
    <xf numFmtId="4" fontId="5" fillId="8" borderId="3" xfId="9" applyNumberFormat="1" applyFont="1" applyFill="1" applyBorder="1" applyAlignment="1">
      <alignment horizontal="center" vertical="center" wrapText="1"/>
    </xf>
    <xf numFmtId="4" fontId="5" fillId="8" borderId="3" xfId="0" applyNumberFormat="1" applyFont="1" applyFill="1" applyBorder="1" applyAlignment="1">
      <alignment horizontal="center" vertical="center" wrapText="1"/>
    </xf>
    <xf numFmtId="168" fontId="5" fillId="0" borderId="3" xfId="9" applyNumberFormat="1" applyFont="1" applyBorder="1" applyAlignment="1">
      <alignment horizontal="center" vertical="center"/>
    </xf>
    <xf numFmtId="4" fontId="5" fillId="0" borderId="3" xfId="9" applyNumberFormat="1" applyFont="1" applyBorder="1" applyAlignment="1">
      <alignment horizontal="center" vertical="center"/>
    </xf>
    <xf numFmtId="4" fontId="5" fillId="8" borderId="3" xfId="9" applyNumberFormat="1" applyFont="1" applyFill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7" fontId="31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/>
    </xf>
    <xf numFmtId="168" fontId="5" fillId="0" borderId="0" xfId="0" applyNumberFormat="1" applyFont="1"/>
    <xf numFmtId="167" fontId="5" fillId="0" borderId="0" xfId="0" applyNumberFormat="1" applyFont="1"/>
    <xf numFmtId="0" fontId="3" fillId="0" borderId="0" xfId="0" applyFont="1"/>
    <xf numFmtId="0" fontId="5" fillId="8" borderId="0" xfId="0" applyFont="1" applyFill="1"/>
    <xf numFmtId="0" fontId="3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wrapText="1"/>
    </xf>
    <xf numFmtId="0" fontId="11" fillId="3" borderId="2" xfId="0" quotePrefix="1" applyFont="1" applyFill="1" applyBorder="1" applyAlignment="1">
      <alignment horizontal="left" wrapText="1"/>
    </xf>
    <xf numFmtId="0" fontId="11" fillId="3" borderId="4" xfId="0" quotePrefix="1" applyFont="1" applyFill="1" applyBorder="1" applyAlignment="1">
      <alignment horizontal="left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1" fillId="0" borderId="0" xfId="2" applyFont="1" applyBorder="1" applyAlignment="1">
      <alignment horizontal="left" vertical="center" wrapText="1"/>
    </xf>
    <xf numFmtId="4" fontId="30" fillId="5" borderId="3" xfId="2" applyNumberFormat="1" applyFont="1" applyFill="1" applyBorder="1" applyAlignment="1">
      <alignment horizontal="center" vertical="center" wrapText="1"/>
    </xf>
    <xf numFmtId="0" fontId="31" fillId="5" borderId="3" xfId="2" applyFont="1" applyFill="1" applyBorder="1" applyAlignment="1">
      <alignment horizontal="center" vertical="center" wrapText="1"/>
    </xf>
    <xf numFmtId="0" fontId="30" fillId="5" borderId="3" xfId="2" applyFont="1" applyFill="1" applyBorder="1" applyAlignment="1">
      <alignment horizontal="center" vertical="center" wrapText="1"/>
    </xf>
    <xf numFmtId="0" fontId="30" fillId="5" borderId="3" xfId="2" applyFont="1" applyFill="1" applyBorder="1" applyAlignment="1">
      <alignment horizontal="center" vertical="center"/>
    </xf>
    <xf numFmtId="0" fontId="30" fillId="5" borderId="3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0" fillId="0" borderId="3" xfId="3" applyFont="1" applyFill="1" applyBorder="1" applyAlignment="1">
      <alignment horizontal="left" vertical="center"/>
    </xf>
    <xf numFmtId="0" fontId="30" fillId="0" borderId="0" xfId="3" applyFont="1" applyFill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 applyBorder="1" applyAlignment="1">
      <alignment horizontal="center" vertical="center"/>
    </xf>
    <xf numFmtId="0" fontId="36" fillId="0" borderId="0" xfId="3" applyFont="1" applyFill="1" applyAlignment="1">
      <alignment horizontal="center" vertical="center"/>
    </xf>
    <xf numFmtId="0" fontId="36" fillId="0" borderId="9" xfId="3" applyFont="1" applyFill="1" applyBorder="1" applyAlignment="1">
      <alignment horizontal="center" vertical="center"/>
    </xf>
    <xf numFmtId="0" fontId="36" fillId="0" borderId="8" xfId="3" applyFont="1" applyFill="1" applyBorder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0">
    <cellStyle name="20% - Isticanje1" xfId="1" builtinId="30"/>
    <cellStyle name="Bilješka 2" xfId="6"/>
    <cellStyle name="Normalno" xfId="0" builtinId="0"/>
    <cellStyle name="Normalno 2" xfId="3"/>
    <cellStyle name="Obično_Izdana fin.jamstva 2003." xfId="2"/>
    <cellStyle name="Obično_Izdana fin.jamstva 2003. 2" xfId="5"/>
    <cellStyle name="Obično_Izdana jamstva 2014." xfId="4"/>
    <cellStyle name="Zarez 2" xfId="7"/>
    <cellStyle name="Zarez 2 2" xfId="8"/>
    <cellStyle name="Zarez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8"/>
  <sheetViews>
    <sheetView tabSelected="1" zoomScale="130" zoomScaleNormal="130" workbookViewId="0">
      <selection activeCell="B39" sqref="B39"/>
    </sheetView>
  </sheetViews>
  <sheetFormatPr defaultRowHeight="15.75" x14ac:dyDescent="0.25"/>
  <cols>
    <col min="1" max="4" width="9.140625" style="5"/>
    <col min="5" max="5" width="24.85546875" style="5" customWidth="1"/>
    <col min="6" max="6" width="20.140625" style="5" customWidth="1"/>
    <col min="7" max="7" width="19.85546875" style="5" customWidth="1"/>
    <col min="8" max="8" width="20.7109375" style="5" customWidth="1"/>
    <col min="9" max="9" width="21.85546875" style="5" customWidth="1"/>
    <col min="10" max="10" width="13.5703125" style="5" customWidth="1"/>
    <col min="11" max="11" width="13.42578125" style="5" customWidth="1"/>
    <col min="12" max="12" width="25.28515625" style="5" customWidth="1"/>
    <col min="13" max="16384" width="9.140625" style="5"/>
  </cols>
  <sheetData>
    <row r="1" spans="1:12" ht="55.5" customHeight="1" x14ac:dyDescent="0.25">
      <c r="A1" s="271" t="s">
        <v>140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6"/>
    </row>
    <row r="2" spans="1:12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271" t="s">
        <v>14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 ht="18" customHeight="1" x14ac:dyDescent="0.25">
      <c r="A5" s="271" t="s">
        <v>57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3"/>
    </row>
    <row r="6" spans="1:12" ht="18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2" ht="18" customHeight="1" x14ac:dyDescent="0.25">
      <c r="A7" s="285" t="s">
        <v>65</v>
      </c>
      <c r="B7" s="285"/>
      <c r="C7" s="285"/>
      <c r="D7" s="285"/>
      <c r="E7" s="285"/>
      <c r="F7" s="27"/>
      <c r="G7" s="28"/>
      <c r="H7" s="28"/>
      <c r="I7" s="28"/>
      <c r="J7" s="29"/>
      <c r="K7" s="29"/>
    </row>
    <row r="8" spans="1:12" ht="28.5" x14ac:dyDescent="0.25">
      <c r="A8" s="279" t="s">
        <v>8</v>
      </c>
      <c r="B8" s="279"/>
      <c r="C8" s="279"/>
      <c r="D8" s="279"/>
      <c r="E8" s="279"/>
      <c r="F8" s="19" t="s">
        <v>141</v>
      </c>
      <c r="G8" s="19" t="s">
        <v>133</v>
      </c>
      <c r="H8" s="19" t="s">
        <v>134</v>
      </c>
      <c r="I8" s="19" t="s">
        <v>142</v>
      </c>
      <c r="J8" s="19" t="s">
        <v>28</v>
      </c>
      <c r="K8" s="19" t="s">
        <v>28</v>
      </c>
    </row>
    <row r="9" spans="1:12" x14ac:dyDescent="0.25">
      <c r="A9" s="280">
        <v>1</v>
      </c>
      <c r="B9" s="280"/>
      <c r="C9" s="280"/>
      <c r="D9" s="280"/>
      <c r="E9" s="281"/>
      <c r="F9" s="19">
        <v>2</v>
      </c>
      <c r="G9" s="21">
        <v>3</v>
      </c>
      <c r="H9" s="21">
        <v>4</v>
      </c>
      <c r="I9" s="21">
        <v>5</v>
      </c>
      <c r="J9" s="21" t="s">
        <v>39</v>
      </c>
      <c r="K9" s="21" t="s">
        <v>40</v>
      </c>
    </row>
    <row r="10" spans="1:12" x14ac:dyDescent="0.25">
      <c r="A10" s="275" t="s">
        <v>30</v>
      </c>
      <c r="B10" s="276"/>
      <c r="C10" s="276"/>
      <c r="D10" s="276"/>
      <c r="E10" s="277"/>
      <c r="F10" s="30">
        <v>1517644.1</v>
      </c>
      <c r="G10" s="23">
        <v>2136295</v>
      </c>
      <c r="H10" s="23">
        <v>2035696</v>
      </c>
      <c r="I10" s="23">
        <v>1982771.21</v>
      </c>
      <c r="J10" s="23">
        <f>I10/F10*100</f>
        <v>130.64797010049983</v>
      </c>
      <c r="K10" s="23">
        <f>I10/H10*100</f>
        <v>97.400162401458772</v>
      </c>
    </row>
    <row r="11" spans="1:12" x14ac:dyDescent="0.25">
      <c r="A11" s="278" t="s">
        <v>29</v>
      </c>
      <c r="B11" s="277"/>
      <c r="C11" s="277"/>
      <c r="D11" s="277"/>
      <c r="E11" s="277"/>
      <c r="F11" s="30">
        <v>0</v>
      </c>
      <c r="G11" s="23">
        <v>0</v>
      </c>
      <c r="H11" s="23">
        <v>0</v>
      </c>
      <c r="I11" s="23">
        <v>0</v>
      </c>
      <c r="J11" s="23"/>
      <c r="K11" s="23"/>
    </row>
    <row r="12" spans="1:12" x14ac:dyDescent="0.25">
      <c r="A12" s="272" t="s">
        <v>0</v>
      </c>
      <c r="B12" s="273"/>
      <c r="C12" s="273"/>
      <c r="D12" s="273"/>
      <c r="E12" s="274"/>
      <c r="F12" s="31">
        <f>SUM(F10:F11)</f>
        <v>1517644.1</v>
      </c>
      <c r="G12" s="25">
        <f>SUM(G10:G11)</f>
        <v>2136295</v>
      </c>
      <c r="H12" s="25">
        <f>SUM(H10:H11)</f>
        <v>2035696</v>
      </c>
      <c r="I12" s="25">
        <f>SUM(I10:I11)</f>
        <v>1982771.21</v>
      </c>
      <c r="J12" s="32">
        <f t="shared" ref="J12:J16" si="0">I12/F12*100</f>
        <v>130.64797010049983</v>
      </c>
      <c r="K12" s="32">
        <f>I12/H12*100</f>
        <v>97.400162401458772</v>
      </c>
    </row>
    <row r="13" spans="1:12" x14ac:dyDescent="0.25">
      <c r="A13" s="284" t="s">
        <v>31</v>
      </c>
      <c r="B13" s="276"/>
      <c r="C13" s="276"/>
      <c r="D13" s="276"/>
      <c r="E13" s="276"/>
      <c r="F13" s="33">
        <v>1500272.18</v>
      </c>
      <c r="G13" s="23">
        <v>2115145</v>
      </c>
      <c r="H13" s="23">
        <v>2015233</v>
      </c>
      <c r="I13" s="23">
        <v>1964927.22</v>
      </c>
      <c r="J13" s="23">
        <f t="shared" si="0"/>
        <v>130.97138280601857</v>
      </c>
      <c r="K13" s="23">
        <f t="shared" ref="K13:K15" si="1">I13/H13*100</f>
        <v>97.503723887014544</v>
      </c>
    </row>
    <row r="14" spans="1:12" x14ac:dyDescent="0.25">
      <c r="A14" s="278" t="s">
        <v>32</v>
      </c>
      <c r="B14" s="277"/>
      <c r="C14" s="277"/>
      <c r="D14" s="277"/>
      <c r="E14" s="277"/>
      <c r="F14" s="30">
        <v>20607.04</v>
      </c>
      <c r="G14" s="23">
        <v>21150</v>
      </c>
      <c r="H14" s="23">
        <v>20463</v>
      </c>
      <c r="I14" s="23">
        <v>17843.990000000002</v>
      </c>
      <c r="J14" s="23">
        <f t="shared" si="0"/>
        <v>86.591718170101089</v>
      </c>
      <c r="K14" s="23">
        <f t="shared" si="1"/>
        <v>87.201241264721702</v>
      </c>
    </row>
    <row r="15" spans="1:12" x14ac:dyDescent="0.25">
      <c r="A15" s="34" t="s">
        <v>1</v>
      </c>
      <c r="B15" s="35"/>
      <c r="C15" s="35"/>
      <c r="D15" s="35"/>
      <c r="E15" s="35"/>
      <c r="F15" s="31">
        <f>SUM(F13:F14)</f>
        <v>1520879.22</v>
      </c>
      <c r="G15" s="25">
        <f>SUM(G13:G14)</f>
        <v>2136295</v>
      </c>
      <c r="H15" s="25">
        <f>SUM(H13:H14)</f>
        <v>2035696</v>
      </c>
      <c r="I15" s="25">
        <f>SUM(I13:I14)</f>
        <v>1982771.21</v>
      </c>
      <c r="J15" s="36">
        <f t="shared" si="0"/>
        <v>130.37006383715334</v>
      </c>
      <c r="K15" s="36">
        <f t="shared" si="1"/>
        <v>97.400162401458772</v>
      </c>
    </row>
    <row r="16" spans="1:12" x14ac:dyDescent="0.25">
      <c r="A16" s="283" t="s">
        <v>2</v>
      </c>
      <c r="B16" s="273"/>
      <c r="C16" s="273"/>
      <c r="D16" s="273"/>
      <c r="E16" s="273"/>
      <c r="F16" s="37">
        <f>F12-F15</f>
        <v>-3235.1199999998789</v>
      </c>
      <c r="G16" s="86">
        <f>G12-G15</f>
        <v>0</v>
      </c>
      <c r="H16" s="86">
        <f>H12-H15</f>
        <v>0</v>
      </c>
      <c r="I16" s="86">
        <f>I12-I15</f>
        <v>0</v>
      </c>
      <c r="J16" s="36">
        <f t="shared" si="0"/>
        <v>0</v>
      </c>
      <c r="K16" s="36"/>
    </row>
    <row r="17" spans="1:48" ht="9" customHeight="1" x14ac:dyDescent="0.25">
      <c r="A17" s="38"/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7"/>
    </row>
    <row r="18" spans="1:48" ht="18" customHeight="1" x14ac:dyDescent="0.25">
      <c r="A18" s="285" t="s">
        <v>62</v>
      </c>
      <c r="B18" s="285"/>
      <c r="C18" s="285"/>
      <c r="D18" s="285"/>
      <c r="E18" s="285"/>
      <c r="F18" s="17"/>
      <c r="G18" s="17"/>
      <c r="H18" s="17"/>
      <c r="I18" s="17"/>
      <c r="J18" s="18"/>
      <c r="K18" s="18"/>
      <c r="L18" s="7"/>
    </row>
    <row r="19" spans="1:48" ht="28.5" x14ac:dyDescent="0.25">
      <c r="A19" s="279" t="s">
        <v>8</v>
      </c>
      <c r="B19" s="279"/>
      <c r="C19" s="279"/>
      <c r="D19" s="279"/>
      <c r="E19" s="279"/>
      <c r="F19" s="19" t="s">
        <v>141</v>
      </c>
      <c r="G19" s="19" t="s">
        <v>133</v>
      </c>
      <c r="H19" s="19" t="s">
        <v>134</v>
      </c>
      <c r="I19" s="19" t="s">
        <v>142</v>
      </c>
      <c r="J19" s="19" t="s">
        <v>28</v>
      </c>
      <c r="K19" s="19" t="s">
        <v>28</v>
      </c>
    </row>
    <row r="20" spans="1:48" x14ac:dyDescent="0.25">
      <c r="A20" s="289">
        <v>1</v>
      </c>
      <c r="B20" s="290"/>
      <c r="C20" s="290"/>
      <c r="D20" s="290"/>
      <c r="E20" s="290"/>
      <c r="F20" s="20">
        <v>2</v>
      </c>
      <c r="G20" s="21">
        <v>3</v>
      </c>
      <c r="H20" s="21">
        <v>4</v>
      </c>
      <c r="I20" s="21">
        <v>5</v>
      </c>
      <c r="J20" s="21" t="s">
        <v>39</v>
      </c>
      <c r="K20" s="21" t="s">
        <v>40</v>
      </c>
    </row>
    <row r="21" spans="1:48" ht="15.75" customHeight="1" x14ac:dyDescent="0.25">
      <c r="A21" s="275" t="s">
        <v>33</v>
      </c>
      <c r="B21" s="291"/>
      <c r="C21" s="291"/>
      <c r="D21" s="291"/>
      <c r="E21" s="291"/>
      <c r="F21" s="87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</row>
    <row r="22" spans="1:48" x14ac:dyDescent="0.25">
      <c r="A22" s="275" t="s">
        <v>34</v>
      </c>
      <c r="B22" s="276"/>
      <c r="C22" s="276"/>
      <c r="D22" s="276"/>
      <c r="E22" s="276"/>
      <c r="F22" s="89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</row>
    <row r="23" spans="1:48" ht="15" customHeight="1" x14ac:dyDescent="0.25">
      <c r="A23" s="286" t="s">
        <v>56</v>
      </c>
      <c r="B23" s="287"/>
      <c r="C23" s="287"/>
      <c r="D23" s="287"/>
      <c r="E23" s="288"/>
      <c r="F23" s="90">
        <v>0</v>
      </c>
      <c r="G23" s="91">
        <v>0</v>
      </c>
      <c r="H23" s="91">
        <v>0</v>
      </c>
      <c r="I23" s="91">
        <v>0</v>
      </c>
      <c r="J23" s="92">
        <v>0</v>
      </c>
      <c r="K23" s="93">
        <v>0</v>
      </c>
    </row>
    <row r="24" spans="1:48" s="8" customFormat="1" ht="15" customHeight="1" x14ac:dyDescent="0.25">
      <c r="A24" s="275" t="s">
        <v>19</v>
      </c>
      <c r="B24" s="276"/>
      <c r="C24" s="276"/>
      <c r="D24" s="276"/>
      <c r="E24" s="276"/>
      <c r="F24" s="94">
        <v>38766.18</v>
      </c>
      <c r="G24" s="88"/>
      <c r="H24" s="88"/>
      <c r="I24" s="88"/>
      <c r="J24" s="88"/>
      <c r="K24" s="88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8" customFormat="1" ht="15" customHeight="1" x14ac:dyDescent="0.25">
      <c r="A25" s="275" t="s">
        <v>61</v>
      </c>
      <c r="B25" s="276"/>
      <c r="C25" s="276"/>
      <c r="D25" s="276"/>
      <c r="E25" s="276"/>
      <c r="F25" s="94">
        <v>-35531.06</v>
      </c>
      <c r="G25" s="88"/>
      <c r="H25" s="88"/>
      <c r="I25" s="88"/>
      <c r="J25" s="88"/>
      <c r="K25" s="88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10" customFormat="1" x14ac:dyDescent="0.25">
      <c r="A26" s="286" t="s">
        <v>63</v>
      </c>
      <c r="B26" s="287"/>
      <c r="C26" s="287"/>
      <c r="D26" s="287"/>
      <c r="E26" s="288"/>
      <c r="F26" s="95">
        <f>SUM(F24:F25)</f>
        <v>3235.1200000000026</v>
      </c>
      <c r="G26" s="24">
        <f>SUM(G24:G25)</f>
        <v>0</v>
      </c>
      <c r="H26" s="24">
        <f>SUM(H24:H25)</f>
        <v>0</v>
      </c>
      <c r="I26" s="24">
        <f>SUM(I24:I25)</f>
        <v>0</v>
      </c>
      <c r="J26" s="96"/>
      <c r="K26" s="24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282" t="s">
        <v>64</v>
      </c>
      <c r="B27" s="282"/>
      <c r="C27" s="282"/>
      <c r="D27" s="282"/>
      <c r="E27" s="282"/>
      <c r="F27" s="97">
        <f>F16+F26</f>
        <v>1.2369127944111824E-10</v>
      </c>
      <c r="G27" s="98">
        <f>G16+G26</f>
        <v>0</v>
      </c>
      <c r="H27" s="98">
        <f>H16+H26</f>
        <v>0</v>
      </c>
      <c r="I27" s="98">
        <f>I16+I26</f>
        <v>0</v>
      </c>
      <c r="J27" s="92">
        <f>IF(F27&gt;0,I27/F27*100,"x")</f>
        <v>0</v>
      </c>
      <c r="K27" s="92" t="str">
        <f>IF(H27&gt;0,I27/H27*100,"x")</f>
        <v>x</v>
      </c>
    </row>
    <row r="28" spans="1:48" ht="3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40"/>
      <c r="K28" s="39"/>
    </row>
    <row r="29" spans="1:48" ht="7.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48" s="11" customFormat="1" ht="15" customHeight="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14"/>
    </row>
    <row r="31" spans="1:48" s="11" customFormat="1" ht="26.25" customHeight="1" x14ac:dyDescent="0.25">
      <c r="A31" s="270" t="s">
        <v>132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14"/>
    </row>
    <row r="32" spans="1:48" s="11" customFormat="1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14"/>
    </row>
    <row r="33" spans="1:12" s="16" customFormat="1" ht="15" customHeight="1" x14ac:dyDescent="0.25">
      <c r="A33" s="43" t="s">
        <v>130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14"/>
    </row>
    <row r="34" spans="1:12" s="16" customFormat="1" x14ac:dyDescent="0.25">
      <c r="A34" s="43" t="s">
        <v>131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14"/>
    </row>
    <row r="35" spans="1:12" s="11" customFormat="1" ht="1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4"/>
    </row>
    <row r="36" spans="1:12" s="11" customFormat="1" ht="1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4"/>
    </row>
    <row r="37" spans="1:12" s="11" customFormat="1" ht="1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4"/>
    </row>
    <row r="38" spans="1:12" s="11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4"/>
    </row>
  </sheetData>
  <mergeCells count="23">
    <mergeCell ref="A26:E26"/>
    <mergeCell ref="A23:E23"/>
    <mergeCell ref="A24:E24"/>
    <mergeCell ref="A25:E25"/>
    <mergeCell ref="A19:E19"/>
    <mergeCell ref="A20:E20"/>
    <mergeCell ref="A21:E21"/>
    <mergeCell ref="A31:K31"/>
    <mergeCell ref="A5:K5"/>
    <mergeCell ref="A3:K3"/>
    <mergeCell ref="A1:K1"/>
    <mergeCell ref="A12:E12"/>
    <mergeCell ref="A22:E22"/>
    <mergeCell ref="A10:E10"/>
    <mergeCell ref="A11:E11"/>
    <mergeCell ref="A8:E8"/>
    <mergeCell ref="A9:E9"/>
    <mergeCell ref="A27:E27"/>
    <mergeCell ref="A14:E14"/>
    <mergeCell ref="A16:E16"/>
    <mergeCell ref="A13:E13"/>
    <mergeCell ref="A7:E7"/>
    <mergeCell ref="A18:E18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="90" zoomScaleNormal="90" workbookViewId="0">
      <selection activeCell="K3" sqref="K3"/>
    </sheetView>
  </sheetViews>
  <sheetFormatPr defaultRowHeight="15.75" x14ac:dyDescent="0.25"/>
  <cols>
    <col min="1" max="1" width="7" style="7" customWidth="1"/>
    <col min="2" max="2" width="26.140625" style="7" customWidth="1"/>
    <col min="3" max="3" width="11.7109375" style="7" customWidth="1"/>
    <col min="4" max="4" width="16.7109375" style="7" customWidth="1"/>
    <col min="5" max="5" width="22.28515625" style="7" customWidth="1"/>
    <col min="6" max="6" width="18.5703125" style="7" customWidth="1"/>
    <col min="7" max="7" width="19.42578125" style="7" customWidth="1"/>
    <col min="8" max="8" width="9.28515625" style="7" customWidth="1"/>
    <col min="9" max="9" width="11.85546875" style="7" customWidth="1"/>
    <col min="10" max="10" width="12.5703125" style="7" customWidth="1"/>
    <col min="11" max="11" width="17" style="7" customWidth="1"/>
    <col min="12" max="12" width="19.5703125" style="267" customWidth="1"/>
    <col min="13" max="13" width="15.140625" style="7" customWidth="1"/>
    <col min="14" max="16384" width="9.140625" style="18"/>
  </cols>
  <sheetData>
    <row r="1" spans="1:14" ht="49.5" customHeight="1" x14ac:dyDescent="0.25">
      <c r="A1" s="311" t="s">
        <v>180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</row>
    <row r="2" spans="1:14" s="235" customFormat="1" ht="86.25" customHeight="1" x14ac:dyDescent="0.25">
      <c r="A2" s="268" t="s">
        <v>179</v>
      </c>
      <c r="B2" s="268" t="s">
        <v>178</v>
      </c>
      <c r="C2" s="268" t="s">
        <v>177</v>
      </c>
      <c r="D2" s="268" t="s">
        <v>176</v>
      </c>
      <c r="E2" s="268" t="s">
        <v>175</v>
      </c>
      <c r="F2" s="268" t="s">
        <v>174</v>
      </c>
      <c r="G2" s="268" t="s">
        <v>173</v>
      </c>
      <c r="H2" s="268" t="s">
        <v>149</v>
      </c>
      <c r="I2" s="268" t="s">
        <v>172</v>
      </c>
      <c r="J2" s="268" t="s">
        <v>171</v>
      </c>
      <c r="K2" s="268" t="s">
        <v>183</v>
      </c>
      <c r="L2" s="268" t="s">
        <v>182</v>
      </c>
      <c r="M2" s="236"/>
    </row>
    <row r="3" spans="1:14" s="234" customFormat="1" ht="15.75" customHeight="1" x14ac:dyDescent="0.25">
      <c r="A3" s="269">
        <v>1</v>
      </c>
      <c r="B3" s="269">
        <v>2</v>
      </c>
      <c r="C3" s="269">
        <v>3</v>
      </c>
      <c r="D3" s="269">
        <v>4</v>
      </c>
      <c r="E3" s="269">
        <v>5</v>
      </c>
      <c r="F3" s="269">
        <v>6</v>
      </c>
      <c r="G3" s="269">
        <v>7</v>
      </c>
      <c r="H3" s="269">
        <v>8</v>
      </c>
      <c r="I3" s="269">
        <v>9</v>
      </c>
      <c r="J3" s="269">
        <v>10</v>
      </c>
      <c r="K3" s="269">
        <v>11</v>
      </c>
      <c r="L3" s="269">
        <v>12</v>
      </c>
      <c r="M3" s="237"/>
    </row>
    <row r="4" spans="1:14" s="232" customFormat="1" ht="39.950000000000003" customHeight="1" x14ac:dyDescent="0.25">
      <c r="A4" s="250">
        <v>1</v>
      </c>
      <c r="B4" s="238" t="s">
        <v>181</v>
      </c>
      <c r="C4" s="239"/>
      <c r="D4" s="240"/>
      <c r="E4" s="241"/>
      <c r="F4" s="241"/>
      <c r="G4" s="242">
        <v>0</v>
      </c>
      <c r="H4" s="242"/>
      <c r="I4" s="243"/>
      <c r="J4" s="244"/>
      <c r="K4" s="245"/>
      <c r="L4" s="246"/>
      <c r="M4" s="247"/>
    </row>
    <row r="5" spans="1:14" s="232" customFormat="1" ht="39.950000000000003" customHeight="1" x14ac:dyDescent="0.25">
      <c r="A5" s="250">
        <v>2</v>
      </c>
      <c r="B5" s="238"/>
      <c r="C5" s="239"/>
      <c r="D5" s="240"/>
      <c r="E5" s="241"/>
      <c r="F5" s="241"/>
      <c r="G5" s="242"/>
      <c r="H5" s="242"/>
      <c r="I5" s="243"/>
      <c r="J5" s="244"/>
      <c r="K5" s="246"/>
      <c r="L5" s="246"/>
      <c r="M5" s="247"/>
    </row>
    <row r="6" spans="1:14" s="232" customFormat="1" ht="39.950000000000003" customHeight="1" x14ac:dyDescent="0.25">
      <c r="A6" s="243">
        <v>3</v>
      </c>
      <c r="B6" s="248"/>
      <c r="C6" s="249"/>
      <c r="D6" s="244"/>
      <c r="E6" s="241"/>
      <c r="F6" s="241"/>
      <c r="G6" s="242"/>
      <c r="H6" s="242"/>
      <c r="I6" s="243"/>
      <c r="J6" s="244"/>
      <c r="K6" s="246"/>
      <c r="L6" s="245"/>
      <c r="M6" s="7"/>
    </row>
    <row r="7" spans="1:14" s="232" customFormat="1" ht="39.950000000000003" customHeight="1" x14ac:dyDescent="0.25">
      <c r="A7" s="250">
        <v>4</v>
      </c>
      <c r="B7" s="238"/>
      <c r="C7" s="239"/>
      <c r="D7" s="250"/>
      <c r="E7" s="251"/>
      <c r="F7" s="251"/>
      <c r="G7" s="242"/>
      <c r="H7" s="242"/>
      <c r="I7" s="252"/>
      <c r="J7" s="248"/>
      <c r="K7" s="253"/>
      <c r="L7" s="254"/>
      <c r="M7" s="247"/>
      <c r="N7" s="233"/>
    </row>
    <row r="8" spans="1:14" s="232" customFormat="1" ht="39.950000000000003" customHeight="1" x14ac:dyDescent="0.25">
      <c r="A8" s="250">
        <v>5</v>
      </c>
      <c r="B8" s="250"/>
      <c r="C8" s="239"/>
      <c r="D8" s="250"/>
      <c r="E8" s="251"/>
      <c r="F8" s="251"/>
      <c r="G8" s="255"/>
      <c r="H8" s="255"/>
      <c r="I8" s="238"/>
      <c r="J8" s="250"/>
      <c r="K8" s="256"/>
      <c r="L8" s="257"/>
      <c r="M8" s="7"/>
    </row>
    <row r="9" spans="1:14" s="232" customFormat="1" ht="39.950000000000003" customHeight="1" x14ac:dyDescent="0.25">
      <c r="A9" s="250">
        <v>6</v>
      </c>
      <c r="B9" s="238"/>
      <c r="C9" s="258"/>
      <c r="D9" s="259"/>
      <c r="E9" s="241"/>
      <c r="F9" s="251"/>
      <c r="G9" s="242"/>
      <c r="H9" s="242"/>
      <c r="I9" s="238"/>
      <c r="J9" s="260"/>
      <c r="K9" s="254"/>
      <c r="L9" s="254"/>
      <c r="M9" s="7"/>
    </row>
    <row r="10" spans="1:14" s="232" customFormat="1" ht="39.950000000000003" customHeight="1" x14ac:dyDescent="0.25">
      <c r="A10" s="250">
        <v>7</v>
      </c>
      <c r="B10" s="250"/>
      <c r="C10" s="239"/>
      <c r="D10" s="240"/>
      <c r="E10" s="238"/>
      <c r="F10" s="261"/>
      <c r="G10" s="262"/>
      <c r="H10" s="262"/>
      <c r="I10" s="263"/>
      <c r="J10" s="250"/>
      <c r="K10" s="256"/>
      <c r="L10" s="257"/>
      <c r="M10" s="7"/>
    </row>
    <row r="11" spans="1:14" s="232" customFormat="1" ht="39.950000000000003" customHeight="1" x14ac:dyDescent="0.25">
      <c r="A11" s="250">
        <v>8</v>
      </c>
      <c r="B11" s="250"/>
      <c r="C11" s="239"/>
      <c r="D11" s="240"/>
      <c r="E11" s="238"/>
      <c r="F11" s="261"/>
      <c r="G11" s="262"/>
      <c r="H11" s="262"/>
      <c r="I11" s="263"/>
      <c r="J11" s="240"/>
      <c r="K11" s="256"/>
      <c r="L11" s="257"/>
      <c r="M11" s="7"/>
    </row>
    <row r="12" spans="1:14" s="232" customFormat="1" x14ac:dyDescent="0.25">
      <c r="A12" s="7" t="s">
        <v>170</v>
      </c>
      <c r="B12" s="7"/>
      <c r="C12" s="7"/>
      <c r="D12" s="7"/>
      <c r="E12" s="7"/>
      <c r="F12" s="7"/>
      <c r="G12" s="7"/>
      <c r="H12" s="7"/>
      <c r="I12" s="7"/>
      <c r="J12" s="7"/>
      <c r="K12" s="264"/>
      <c r="L12" s="264"/>
      <c r="M12" s="7"/>
    </row>
    <row r="13" spans="1:14" x14ac:dyDescent="0.25">
      <c r="K13" s="247"/>
      <c r="L13" s="247"/>
    </row>
    <row r="14" spans="1:14" x14ac:dyDescent="0.25">
      <c r="K14" s="265"/>
      <c r="L14" s="265"/>
    </row>
    <row r="15" spans="1:14" x14ac:dyDescent="0.25">
      <c r="L15" s="7"/>
    </row>
    <row r="16" spans="1:14" x14ac:dyDescent="0.25">
      <c r="L16" s="7"/>
    </row>
    <row r="17" spans="11:12" x14ac:dyDescent="0.25">
      <c r="L17" s="7"/>
    </row>
    <row r="18" spans="11:12" x14ac:dyDescent="0.25">
      <c r="K18" s="247"/>
      <c r="L18" s="247"/>
    </row>
    <row r="19" spans="11:12" x14ac:dyDescent="0.25">
      <c r="L19" s="7"/>
    </row>
    <row r="20" spans="11:12" x14ac:dyDescent="0.25">
      <c r="L20" s="7"/>
    </row>
    <row r="21" spans="11:12" x14ac:dyDescent="0.25">
      <c r="K21" s="266"/>
      <c r="L21" s="266"/>
    </row>
    <row r="22" spans="11:12" x14ac:dyDescent="0.25">
      <c r="K22" s="247"/>
      <c r="L22" s="247"/>
    </row>
    <row r="23" spans="11:12" x14ac:dyDescent="0.25">
      <c r="L23" s="7"/>
    </row>
    <row r="24" spans="11:12" x14ac:dyDescent="0.25">
      <c r="L24" s="7"/>
    </row>
    <row r="25" spans="11:12" x14ac:dyDescent="0.25">
      <c r="L25" s="7"/>
    </row>
    <row r="26" spans="11:12" x14ac:dyDescent="0.25">
      <c r="L26" s="7"/>
    </row>
    <row r="27" spans="11:12" x14ac:dyDescent="0.25">
      <c r="L27" s="7"/>
    </row>
    <row r="28" spans="11:12" x14ac:dyDescent="0.25">
      <c r="L28" s="7"/>
    </row>
    <row r="29" spans="11:12" x14ac:dyDescent="0.25">
      <c r="L29" s="7"/>
    </row>
    <row r="30" spans="11:12" x14ac:dyDescent="0.25">
      <c r="L30" s="7"/>
    </row>
    <row r="31" spans="11:12" x14ac:dyDescent="0.25">
      <c r="L31" s="7"/>
    </row>
    <row r="32" spans="11:12" x14ac:dyDescent="0.25">
      <c r="L32" s="7"/>
    </row>
    <row r="33" spans="12:12" x14ac:dyDescent="0.25">
      <c r="L33" s="7"/>
    </row>
    <row r="34" spans="12:12" x14ac:dyDescent="0.25">
      <c r="L34" s="7"/>
    </row>
    <row r="35" spans="12:12" x14ac:dyDescent="0.25">
      <c r="L35" s="7"/>
    </row>
    <row r="36" spans="12:12" x14ac:dyDescent="0.25">
      <c r="L36" s="7"/>
    </row>
    <row r="37" spans="12:12" x14ac:dyDescent="0.25">
      <c r="L37" s="7"/>
    </row>
    <row r="38" spans="12:12" x14ac:dyDescent="0.25">
      <c r="L38" s="7"/>
    </row>
    <row r="39" spans="12:12" x14ac:dyDescent="0.25">
      <c r="L39" s="7"/>
    </row>
    <row r="40" spans="12:12" x14ac:dyDescent="0.25">
      <c r="L40" s="7"/>
    </row>
    <row r="41" spans="12:12" x14ac:dyDescent="0.25">
      <c r="L41" s="7"/>
    </row>
    <row r="42" spans="12:12" x14ac:dyDescent="0.25">
      <c r="L42" s="7"/>
    </row>
    <row r="43" spans="12:12" x14ac:dyDescent="0.25">
      <c r="L43" s="7"/>
    </row>
    <row r="44" spans="12:12" x14ac:dyDescent="0.25">
      <c r="L44" s="7"/>
    </row>
    <row r="45" spans="12:12" x14ac:dyDescent="0.25">
      <c r="L45" s="7"/>
    </row>
    <row r="46" spans="12:12" x14ac:dyDescent="0.25">
      <c r="L46" s="7"/>
    </row>
    <row r="47" spans="12:12" x14ac:dyDescent="0.25">
      <c r="L47" s="7"/>
    </row>
    <row r="48" spans="12:12" x14ac:dyDescent="0.25">
      <c r="L48" s="7"/>
    </row>
    <row r="49" spans="12:12" x14ac:dyDescent="0.25">
      <c r="L49" s="7"/>
    </row>
    <row r="50" spans="12:12" x14ac:dyDescent="0.25">
      <c r="L50" s="7"/>
    </row>
    <row r="51" spans="12:12" x14ac:dyDescent="0.25">
      <c r="L51" s="7"/>
    </row>
  </sheetData>
  <mergeCells count="1">
    <mergeCell ref="A1:L1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opLeftCell="A25" zoomScaleNormal="100" workbookViewId="0">
      <selection activeCell="J25" sqref="J25"/>
    </sheetView>
  </sheetViews>
  <sheetFormatPr defaultRowHeight="15.75" x14ac:dyDescent="0.25"/>
  <cols>
    <col min="1" max="1" width="9.140625" style="39"/>
    <col min="2" max="2" width="5" style="39" customWidth="1"/>
    <col min="3" max="3" width="5.7109375" style="39" customWidth="1"/>
    <col min="4" max="4" width="7.28515625" style="39" customWidth="1"/>
    <col min="5" max="5" width="8.42578125" style="39" customWidth="1"/>
    <col min="6" max="6" width="39.85546875" style="39" customWidth="1"/>
    <col min="7" max="7" width="19" style="39" customWidth="1"/>
    <col min="8" max="8" width="15" style="39" customWidth="1"/>
    <col min="9" max="9" width="13.85546875" style="39" customWidth="1"/>
    <col min="10" max="10" width="18" style="39" customWidth="1"/>
    <col min="11" max="12" width="15.7109375" style="39" customWidth="1"/>
    <col min="13" max="15" width="9.140625" style="39"/>
    <col min="16" max="16384" width="9.140625" style="5"/>
  </cols>
  <sheetData>
    <row r="1" spans="2:12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2:12" ht="15.75" customHeight="1" x14ac:dyDescent="0.25">
      <c r="B2" s="292" t="s">
        <v>14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2:12" x14ac:dyDescent="0.25">
      <c r="B3" s="38"/>
      <c r="C3" s="38"/>
      <c r="D3" s="38"/>
      <c r="E3" s="38"/>
      <c r="F3" s="38"/>
      <c r="G3" s="38"/>
      <c r="H3" s="38"/>
      <c r="I3" s="38"/>
      <c r="J3" s="44"/>
      <c r="K3" s="44"/>
      <c r="L3" s="44"/>
    </row>
    <row r="4" spans="2:12" ht="15.75" customHeight="1" x14ac:dyDescent="0.25">
      <c r="B4" s="292" t="s">
        <v>59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2" x14ac:dyDescent="0.25">
      <c r="B5" s="38"/>
      <c r="C5" s="38"/>
      <c r="D5" s="38"/>
      <c r="E5" s="38"/>
      <c r="F5" s="38"/>
      <c r="G5" s="38"/>
      <c r="H5" s="38"/>
      <c r="I5" s="38"/>
      <c r="J5" s="44"/>
      <c r="K5" s="44"/>
      <c r="L5" s="44"/>
    </row>
    <row r="6" spans="2:12" ht="15.75" customHeight="1" x14ac:dyDescent="0.25">
      <c r="B6" s="292" t="s">
        <v>41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2:12" x14ac:dyDescent="0.25">
      <c r="B7" s="38"/>
      <c r="C7" s="38"/>
      <c r="D7" s="38"/>
      <c r="E7" s="38"/>
      <c r="F7" s="38"/>
      <c r="G7" s="38"/>
      <c r="H7" s="38"/>
      <c r="I7" s="38"/>
      <c r="J7" s="44"/>
      <c r="K7" s="44"/>
      <c r="L7" s="44"/>
    </row>
    <row r="8" spans="2:12" ht="69.75" customHeight="1" x14ac:dyDescent="0.25">
      <c r="B8" s="293" t="s">
        <v>8</v>
      </c>
      <c r="C8" s="294"/>
      <c r="D8" s="294"/>
      <c r="E8" s="294"/>
      <c r="F8" s="295"/>
      <c r="G8" s="22" t="s">
        <v>124</v>
      </c>
      <c r="H8" s="22" t="s">
        <v>135</v>
      </c>
      <c r="I8" s="22" t="s">
        <v>134</v>
      </c>
      <c r="J8" s="22" t="s">
        <v>136</v>
      </c>
      <c r="K8" s="22" t="s">
        <v>28</v>
      </c>
      <c r="L8" s="22" t="s">
        <v>28</v>
      </c>
    </row>
    <row r="9" spans="2:12" x14ac:dyDescent="0.25">
      <c r="B9" s="293">
        <v>1</v>
      </c>
      <c r="C9" s="294"/>
      <c r="D9" s="294"/>
      <c r="E9" s="294"/>
      <c r="F9" s="295"/>
      <c r="G9" s="22">
        <v>2</v>
      </c>
      <c r="H9" s="22">
        <v>3</v>
      </c>
      <c r="I9" s="22">
        <v>4</v>
      </c>
      <c r="J9" s="22">
        <v>5</v>
      </c>
      <c r="K9" s="22" t="s">
        <v>39</v>
      </c>
      <c r="L9" s="22" t="s">
        <v>40</v>
      </c>
    </row>
    <row r="10" spans="2:12" x14ac:dyDescent="0.25">
      <c r="B10" s="45"/>
      <c r="C10" s="45"/>
      <c r="D10" s="45"/>
      <c r="E10" s="45"/>
      <c r="F10" s="45" t="s">
        <v>55</v>
      </c>
      <c r="G10" s="46">
        <f t="shared" ref="G10:J12" si="0">SUM(G11)</f>
        <v>1517644.1</v>
      </c>
      <c r="H10" s="46">
        <f t="shared" si="0"/>
        <v>2136295</v>
      </c>
      <c r="I10" s="46">
        <f t="shared" si="0"/>
        <v>2035696</v>
      </c>
      <c r="J10" s="46">
        <f t="shared" si="0"/>
        <v>1982771.21</v>
      </c>
      <c r="K10" s="47">
        <f>J10/G10*100</f>
        <v>130.64797010049983</v>
      </c>
      <c r="L10" s="47">
        <f>J10/I10*100</f>
        <v>97.400162401458772</v>
      </c>
    </row>
    <row r="11" spans="2:12" x14ac:dyDescent="0.25">
      <c r="B11" s="45">
        <v>6</v>
      </c>
      <c r="C11" s="45"/>
      <c r="D11" s="45"/>
      <c r="E11" s="45"/>
      <c r="F11" s="45" t="s">
        <v>3</v>
      </c>
      <c r="G11" s="48">
        <f>SUM(G12)</f>
        <v>1517644.1</v>
      </c>
      <c r="H11" s="48">
        <f>SUM(H12)</f>
        <v>2136295</v>
      </c>
      <c r="I11" s="48">
        <f>SUM(I12)</f>
        <v>2035696</v>
      </c>
      <c r="J11" s="48">
        <f>SUM(J12)</f>
        <v>1982771.21</v>
      </c>
      <c r="K11" s="47">
        <f t="shared" ref="K11:K15" si="1">J11/G11*100</f>
        <v>130.64797010049983</v>
      </c>
      <c r="L11" s="47">
        <f t="shared" ref="L11:L13" si="2">J11/I11*100</f>
        <v>97.400162401458772</v>
      </c>
    </row>
    <row r="12" spans="2:12" x14ac:dyDescent="0.25">
      <c r="B12" s="45"/>
      <c r="C12" s="49">
        <v>67</v>
      </c>
      <c r="D12" s="49"/>
      <c r="E12" s="49"/>
      <c r="F12" s="49" t="s">
        <v>103</v>
      </c>
      <c r="G12" s="50">
        <f t="shared" si="0"/>
        <v>1517644.1</v>
      </c>
      <c r="H12" s="50">
        <f t="shared" si="0"/>
        <v>2136295</v>
      </c>
      <c r="I12" s="50">
        <f t="shared" si="0"/>
        <v>2035696</v>
      </c>
      <c r="J12" s="50">
        <f t="shared" si="0"/>
        <v>1982771.21</v>
      </c>
      <c r="K12" s="52">
        <f t="shared" si="1"/>
        <v>130.64797010049983</v>
      </c>
      <c r="L12" s="52">
        <f t="shared" si="2"/>
        <v>97.400162401458772</v>
      </c>
    </row>
    <row r="13" spans="2:12" x14ac:dyDescent="0.25">
      <c r="B13" s="53"/>
      <c r="C13" s="53"/>
      <c r="D13" s="53">
        <v>671</v>
      </c>
      <c r="E13" s="53"/>
      <c r="F13" s="53" t="s">
        <v>103</v>
      </c>
      <c r="G13" s="50">
        <f>SUM(G14:G15)</f>
        <v>1517644.1</v>
      </c>
      <c r="H13" s="50">
        <v>2136295</v>
      </c>
      <c r="I13" s="50">
        <v>2035696</v>
      </c>
      <c r="J13" s="50">
        <f>SUM(J14:J15)</f>
        <v>1982771.21</v>
      </c>
      <c r="K13" s="52">
        <f t="shared" si="1"/>
        <v>130.64797010049983</v>
      </c>
      <c r="L13" s="52">
        <f t="shared" si="2"/>
        <v>97.400162401458772</v>
      </c>
    </row>
    <row r="14" spans="2:12" ht="38.25" customHeight="1" x14ac:dyDescent="0.25">
      <c r="B14" s="53"/>
      <c r="C14" s="53"/>
      <c r="D14" s="53"/>
      <c r="E14" s="53">
        <v>6711</v>
      </c>
      <c r="F14" s="54" t="s">
        <v>104</v>
      </c>
      <c r="G14" s="50">
        <v>1497037.06</v>
      </c>
      <c r="H14" s="50"/>
      <c r="I14" s="50"/>
      <c r="J14" s="50">
        <v>1964927.22</v>
      </c>
      <c r="K14" s="52">
        <f t="shared" si="1"/>
        <v>131.25441396888331</v>
      </c>
      <c r="L14" s="52"/>
    </row>
    <row r="15" spans="2:12" ht="51" customHeight="1" x14ac:dyDescent="0.25">
      <c r="B15" s="53"/>
      <c r="C15" s="53"/>
      <c r="D15" s="55"/>
      <c r="E15" s="55">
        <v>6712</v>
      </c>
      <c r="F15" s="54" t="s">
        <v>105</v>
      </c>
      <c r="G15" s="50">
        <v>20607.04</v>
      </c>
      <c r="H15" s="50"/>
      <c r="I15" s="50"/>
      <c r="J15" s="50">
        <v>17843.990000000002</v>
      </c>
      <c r="K15" s="52">
        <f t="shared" si="1"/>
        <v>86.591718170101089</v>
      </c>
      <c r="L15" s="52"/>
    </row>
    <row r="16" spans="2:12" x14ac:dyDescent="0.25">
      <c r="G16" s="70"/>
      <c r="H16" s="70"/>
      <c r="I16" s="70"/>
      <c r="J16" s="70"/>
      <c r="K16" s="70"/>
      <c r="L16" s="70"/>
    </row>
    <row r="17" spans="2:12" x14ac:dyDescent="0.25">
      <c r="B17" s="38"/>
      <c r="C17" s="38"/>
      <c r="D17" s="38"/>
      <c r="E17" s="38"/>
      <c r="F17" s="38"/>
      <c r="G17" s="82"/>
      <c r="H17" s="82"/>
      <c r="I17" s="82"/>
      <c r="J17" s="83"/>
      <c r="K17" s="83"/>
      <c r="L17" s="83"/>
    </row>
    <row r="18" spans="2:12" ht="77.25" customHeight="1" x14ac:dyDescent="0.25">
      <c r="B18" s="293" t="s">
        <v>8</v>
      </c>
      <c r="C18" s="294"/>
      <c r="D18" s="294"/>
      <c r="E18" s="294"/>
      <c r="F18" s="295"/>
      <c r="G18" s="84" t="s">
        <v>124</v>
      </c>
      <c r="H18" s="84" t="s">
        <v>135</v>
      </c>
      <c r="I18" s="84" t="s">
        <v>134</v>
      </c>
      <c r="J18" s="84" t="s">
        <v>136</v>
      </c>
      <c r="K18" s="84" t="s">
        <v>137</v>
      </c>
      <c r="L18" s="84" t="s">
        <v>138</v>
      </c>
    </row>
    <row r="19" spans="2:12" x14ac:dyDescent="0.25">
      <c r="B19" s="293">
        <v>1</v>
      </c>
      <c r="C19" s="294"/>
      <c r="D19" s="294"/>
      <c r="E19" s="294"/>
      <c r="F19" s="295"/>
      <c r="G19" s="84">
        <v>2</v>
      </c>
      <c r="H19" s="84">
        <v>3</v>
      </c>
      <c r="I19" s="84">
        <v>4</v>
      </c>
      <c r="J19" s="84">
        <v>5</v>
      </c>
      <c r="K19" s="84" t="s">
        <v>39</v>
      </c>
      <c r="L19" s="84" t="s">
        <v>40</v>
      </c>
    </row>
    <row r="20" spans="2:12" x14ac:dyDescent="0.25">
      <c r="B20" s="45"/>
      <c r="C20" s="45"/>
      <c r="D20" s="45"/>
      <c r="E20" s="45"/>
      <c r="F20" s="45" t="s">
        <v>54</v>
      </c>
      <c r="G20" s="46">
        <f>G21+G66</f>
        <v>1520879.22</v>
      </c>
      <c r="H20" s="46">
        <f>H21+H66</f>
        <v>2136295</v>
      </c>
      <c r="I20" s="46">
        <f t="shared" ref="H20:I20" si="3">I21+I66</f>
        <v>2035696</v>
      </c>
      <c r="J20" s="46">
        <f>J21+J66</f>
        <v>1982771.2099999997</v>
      </c>
      <c r="K20" s="46">
        <f>J20/G20*100</f>
        <v>130.37006383715334</v>
      </c>
      <c r="L20" s="47">
        <f>J20/I20*100</f>
        <v>97.400162401458743</v>
      </c>
    </row>
    <row r="21" spans="2:12" x14ac:dyDescent="0.25">
      <c r="B21" s="45">
        <v>3</v>
      </c>
      <c r="C21" s="45"/>
      <c r="D21" s="45"/>
      <c r="E21" s="45"/>
      <c r="F21" s="45" t="s">
        <v>4</v>
      </c>
      <c r="G21" s="46">
        <f>G22+G30+G58+G63</f>
        <v>1500272.18</v>
      </c>
      <c r="H21" s="46">
        <f t="shared" ref="H21:I21" si="4">H22+H30+H58</f>
        <v>2115145</v>
      </c>
      <c r="I21" s="46">
        <f t="shared" si="4"/>
        <v>2015233</v>
      </c>
      <c r="J21" s="46">
        <f>J22+J30+J58+J63</f>
        <v>1964927.2199999997</v>
      </c>
      <c r="K21" s="46">
        <f t="shared" ref="K21:K72" si="5">J21/G21*100</f>
        <v>130.97138280601857</v>
      </c>
      <c r="L21" s="47">
        <f t="shared" ref="L21:L22" si="6">J21/I21*100</f>
        <v>97.50372388701453</v>
      </c>
    </row>
    <row r="22" spans="2:12" x14ac:dyDescent="0.25">
      <c r="B22" s="45"/>
      <c r="C22" s="49">
        <v>31</v>
      </c>
      <c r="D22" s="49"/>
      <c r="E22" s="49"/>
      <c r="F22" s="49" t="s">
        <v>5</v>
      </c>
      <c r="G22" s="50">
        <f>G23+G26+G28</f>
        <v>1054347.77</v>
      </c>
      <c r="H22" s="50">
        <v>1416371</v>
      </c>
      <c r="I22" s="50">
        <v>1351371</v>
      </c>
      <c r="J22" s="50">
        <f t="shared" ref="J22" si="7">J23+J26+J28</f>
        <v>1345770.3599999999</v>
      </c>
      <c r="K22" s="50">
        <f t="shared" si="5"/>
        <v>127.6400821713693</v>
      </c>
      <c r="L22" s="52">
        <f t="shared" si="6"/>
        <v>99.58555866597699</v>
      </c>
    </row>
    <row r="23" spans="2:12" x14ac:dyDescent="0.25">
      <c r="B23" s="53"/>
      <c r="C23" s="53"/>
      <c r="D23" s="53">
        <v>311</v>
      </c>
      <c r="E23" s="53"/>
      <c r="F23" s="53" t="s">
        <v>35</v>
      </c>
      <c r="G23" s="50">
        <f>SUM(G24:G25)</f>
        <v>868304.14</v>
      </c>
      <c r="H23" s="50"/>
      <c r="I23" s="50"/>
      <c r="J23" s="50">
        <f t="shared" ref="J23" si="8">SUM(J24:J25)</f>
        <v>1116584.42</v>
      </c>
      <c r="K23" s="50">
        <f t="shared" si="5"/>
        <v>128.59369989874745</v>
      </c>
      <c r="L23" s="52"/>
    </row>
    <row r="24" spans="2:12" x14ac:dyDescent="0.25">
      <c r="B24" s="53"/>
      <c r="C24" s="53"/>
      <c r="D24" s="53"/>
      <c r="E24" s="53">
        <v>3111</v>
      </c>
      <c r="F24" s="53" t="s">
        <v>36</v>
      </c>
      <c r="G24" s="50">
        <v>866724.93</v>
      </c>
      <c r="H24" s="50"/>
      <c r="I24" s="50"/>
      <c r="J24" s="50">
        <v>1115028.03</v>
      </c>
      <c r="K24" s="50">
        <f t="shared" si="5"/>
        <v>128.6484317463904</v>
      </c>
      <c r="L24" s="52"/>
    </row>
    <row r="25" spans="2:12" x14ac:dyDescent="0.25">
      <c r="B25" s="53"/>
      <c r="C25" s="53"/>
      <c r="D25" s="53"/>
      <c r="E25" s="53">
        <v>3113</v>
      </c>
      <c r="F25" s="53" t="s">
        <v>68</v>
      </c>
      <c r="G25" s="50">
        <v>1579.21</v>
      </c>
      <c r="H25" s="50"/>
      <c r="I25" s="50"/>
      <c r="J25" s="50">
        <v>1556.39</v>
      </c>
      <c r="K25" s="50">
        <f t="shared" si="5"/>
        <v>98.55497368937634</v>
      </c>
      <c r="L25" s="52"/>
    </row>
    <row r="26" spans="2:12" x14ac:dyDescent="0.25">
      <c r="B26" s="53"/>
      <c r="C26" s="53"/>
      <c r="D26" s="53">
        <v>312</v>
      </c>
      <c r="E26" s="53"/>
      <c r="F26" s="53" t="s">
        <v>69</v>
      </c>
      <c r="G26" s="50">
        <f>SUM(G27)</f>
        <v>46360.88</v>
      </c>
      <c r="H26" s="50"/>
      <c r="I26" s="50"/>
      <c r="J26" s="50">
        <f t="shared" ref="J26" si="9">SUM(J27)</f>
        <v>48682.75</v>
      </c>
      <c r="K26" s="50">
        <f t="shared" si="5"/>
        <v>105.00825264749074</v>
      </c>
      <c r="L26" s="52"/>
    </row>
    <row r="27" spans="2:12" x14ac:dyDescent="0.25">
      <c r="B27" s="53"/>
      <c r="C27" s="53"/>
      <c r="D27" s="53"/>
      <c r="E27" s="53">
        <v>3121</v>
      </c>
      <c r="F27" s="53" t="s">
        <v>69</v>
      </c>
      <c r="G27" s="50">
        <v>46360.88</v>
      </c>
      <c r="H27" s="50"/>
      <c r="I27" s="50"/>
      <c r="J27" s="50">
        <v>48682.75</v>
      </c>
      <c r="K27" s="50">
        <f t="shared" si="5"/>
        <v>105.00825264749074</v>
      </c>
      <c r="L27" s="52"/>
    </row>
    <row r="28" spans="2:12" x14ac:dyDescent="0.25">
      <c r="B28" s="53"/>
      <c r="C28" s="53"/>
      <c r="D28" s="53">
        <v>313</v>
      </c>
      <c r="E28" s="53"/>
      <c r="F28" s="53" t="s">
        <v>70</v>
      </c>
      <c r="G28" s="50">
        <f>SUM(G29)</f>
        <v>139682.75</v>
      </c>
      <c r="H28" s="50"/>
      <c r="I28" s="50"/>
      <c r="J28" s="50">
        <f t="shared" ref="J28" si="10">SUM(J29)</f>
        <v>180503.19</v>
      </c>
      <c r="K28" s="50">
        <f t="shared" si="5"/>
        <v>129.22368008934532</v>
      </c>
      <c r="L28" s="52"/>
    </row>
    <row r="29" spans="2:12" x14ac:dyDescent="0.25">
      <c r="B29" s="53"/>
      <c r="C29" s="53"/>
      <c r="D29" s="53"/>
      <c r="E29" s="53">
        <v>3132</v>
      </c>
      <c r="F29" s="53" t="s">
        <v>71</v>
      </c>
      <c r="G29" s="50">
        <v>139682.75</v>
      </c>
      <c r="H29" s="50"/>
      <c r="I29" s="50"/>
      <c r="J29" s="50">
        <v>180503.19</v>
      </c>
      <c r="K29" s="50">
        <f t="shared" si="5"/>
        <v>129.22368008934532</v>
      </c>
      <c r="L29" s="52"/>
    </row>
    <row r="30" spans="2:12" x14ac:dyDescent="0.25">
      <c r="B30" s="53"/>
      <c r="C30" s="53">
        <v>32</v>
      </c>
      <c r="D30" s="55"/>
      <c r="E30" s="55"/>
      <c r="F30" s="53" t="s">
        <v>15</v>
      </c>
      <c r="G30" s="50">
        <f>G31+G35+G41+G50</f>
        <v>445568.4</v>
      </c>
      <c r="H30" s="50">
        <v>698252</v>
      </c>
      <c r="I30" s="50">
        <v>663340</v>
      </c>
      <c r="J30" s="50">
        <f t="shared" ref="J30" si="11">J31+J35+J41+J50</f>
        <v>618675.89999999991</v>
      </c>
      <c r="K30" s="50">
        <f t="shared" si="5"/>
        <v>138.85093736449889</v>
      </c>
      <c r="L30" s="52">
        <f>J30/I30*100</f>
        <v>93.26678626345462</v>
      </c>
    </row>
    <row r="31" spans="2:12" x14ac:dyDescent="0.25">
      <c r="B31" s="53"/>
      <c r="C31" s="53"/>
      <c r="D31" s="53">
        <v>321</v>
      </c>
      <c r="E31" s="53"/>
      <c r="F31" s="53" t="s">
        <v>37</v>
      </c>
      <c r="G31" s="50">
        <f>SUM(G32:G34)</f>
        <v>49143.839999999997</v>
      </c>
      <c r="H31" s="50"/>
      <c r="I31" s="50"/>
      <c r="J31" s="50">
        <f t="shared" ref="J31" si="12">SUM(J32:J34)</f>
        <v>63553.280000000006</v>
      </c>
      <c r="K31" s="50">
        <f t="shared" si="5"/>
        <v>129.32094846475167</v>
      </c>
      <c r="L31" s="52"/>
    </row>
    <row r="32" spans="2:12" x14ac:dyDescent="0.25">
      <c r="B32" s="53"/>
      <c r="C32" s="57"/>
      <c r="D32" s="53"/>
      <c r="E32" s="53">
        <v>3211</v>
      </c>
      <c r="F32" s="54" t="s">
        <v>38</v>
      </c>
      <c r="G32" s="50">
        <v>10194.06</v>
      </c>
      <c r="H32" s="50"/>
      <c r="I32" s="50"/>
      <c r="J32" s="50">
        <v>22050.06</v>
      </c>
      <c r="K32" s="50">
        <f t="shared" si="5"/>
        <v>216.30302352546488</v>
      </c>
      <c r="L32" s="52"/>
    </row>
    <row r="33" spans="2:12" ht="30" x14ac:dyDescent="0.25">
      <c r="B33" s="53"/>
      <c r="C33" s="57"/>
      <c r="D33" s="53"/>
      <c r="E33" s="53">
        <v>3212</v>
      </c>
      <c r="F33" s="54" t="s">
        <v>72</v>
      </c>
      <c r="G33" s="50">
        <v>32593.72</v>
      </c>
      <c r="H33" s="50"/>
      <c r="I33" s="50"/>
      <c r="J33" s="50">
        <v>31893.82</v>
      </c>
      <c r="K33" s="50">
        <f t="shared" si="5"/>
        <v>97.852653824110902</v>
      </c>
      <c r="L33" s="52"/>
    </row>
    <row r="34" spans="2:12" x14ac:dyDescent="0.25">
      <c r="B34" s="53"/>
      <c r="C34" s="57"/>
      <c r="D34" s="53"/>
      <c r="E34" s="53">
        <v>3213</v>
      </c>
      <c r="F34" s="54" t="s">
        <v>73</v>
      </c>
      <c r="G34" s="50">
        <v>6356.06</v>
      </c>
      <c r="H34" s="50"/>
      <c r="I34" s="50"/>
      <c r="J34" s="50">
        <v>9609.4</v>
      </c>
      <c r="K34" s="50">
        <f t="shared" si="5"/>
        <v>151.18485350987874</v>
      </c>
      <c r="L34" s="52"/>
    </row>
    <row r="35" spans="2:12" x14ac:dyDescent="0.25">
      <c r="B35" s="53"/>
      <c r="C35" s="57"/>
      <c r="D35" s="53">
        <v>322</v>
      </c>
      <c r="E35" s="53"/>
      <c r="F35" s="54" t="s">
        <v>74</v>
      </c>
      <c r="G35" s="50">
        <f>SUM(G36:G40)</f>
        <v>6157.74</v>
      </c>
      <c r="H35" s="50"/>
      <c r="I35" s="50"/>
      <c r="J35" s="50">
        <f t="shared" ref="J35" si="13">SUM(J36:J40)</f>
        <v>8894.1899999999987</v>
      </c>
      <c r="K35" s="50">
        <f t="shared" si="5"/>
        <v>144.43919360024941</v>
      </c>
      <c r="L35" s="52"/>
    </row>
    <row r="36" spans="2:12" x14ac:dyDescent="0.25">
      <c r="B36" s="53"/>
      <c r="C36" s="57"/>
      <c r="D36" s="53"/>
      <c r="E36" s="53">
        <v>3221</v>
      </c>
      <c r="F36" s="54" t="s">
        <v>75</v>
      </c>
      <c r="G36" s="50">
        <v>5088.7</v>
      </c>
      <c r="H36" s="50"/>
      <c r="I36" s="50"/>
      <c r="J36" s="50">
        <v>5346.44</v>
      </c>
      <c r="K36" s="50">
        <f t="shared" si="5"/>
        <v>105.06494782557432</v>
      </c>
      <c r="L36" s="52"/>
    </row>
    <row r="37" spans="2:12" x14ac:dyDescent="0.25">
      <c r="B37" s="53"/>
      <c r="C37" s="57"/>
      <c r="D37" s="53"/>
      <c r="E37" s="53">
        <v>3222</v>
      </c>
      <c r="F37" s="54" t="s">
        <v>120</v>
      </c>
      <c r="G37" s="50">
        <v>6.97</v>
      </c>
      <c r="H37" s="50"/>
      <c r="I37" s="50"/>
      <c r="J37" s="50">
        <v>20.95</v>
      </c>
      <c r="K37" s="50">
        <f t="shared" si="5"/>
        <v>300.57388809182208</v>
      </c>
      <c r="L37" s="52"/>
    </row>
    <row r="38" spans="2:12" x14ac:dyDescent="0.25">
      <c r="B38" s="53"/>
      <c r="C38" s="57"/>
      <c r="D38" s="53"/>
      <c r="E38" s="53">
        <v>3223</v>
      </c>
      <c r="F38" s="54" t="s">
        <v>76</v>
      </c>
      <c r="G38" s="50">
        <v>209.63</v>
      </c>
      <c r="H38" s="50"/>
      <c r="I38" s="50"/>
      <c r="J38" s="50">
        <v>377.75</v>
      </c>
      <c r="K38" s="50">
        <f t="shared" si="5"/>
        <v>180.19844487907267</v>
      </c>
      <c r="L38" s="52"/>
    </row>
    <row r="39" spans="2:12" ht="30" x14ac:dyDescent="0.25">
      <c r="B39" s="53"/>
      <c r="C39" s="57"/>
      <c r="D39" s="53"/>
      <c r="E39" s="53">
        <v>3224</v>
      </c>
      <c r="F39" s="54" t="s">
        <v>77</v>
      </c>
      <c r="G39" s="50">
        <v>107.19</v>
      </c>
      <c r="H39" s="50"/>
      <c r="I39" s="50"/>
      <c r="J39" s="50">
        <v>3000</v>
      </c>
      <c r="K39" s="50">
        <f t="shared" si="5"/>
        <v>2798.7685418415895</v>
      </c>
      <c r="L39" s="52"/>
    </row>
    <row r="40" spans="2:12" x14ac:dyDescent="0.25">
      <c r="B40" s="53"/>
      <c r="C40" s="57"/>
      <c r="D40" s="53"/>
      <c r="E40" s="53">
        <v>3225</v>
      </c>
      <c r="F40" s="54" t="s">
        <v>78</v>
      </c>
      <c r="G40" s="50">
        <v>745.25</v>
      </c>
      <c r="H40" s="50"/>
      <c r="I40" s="50"/>
      <c r="J40" s="50">
        <v>149.05000000000001</v>
      </c>
      <c r="K40" s="50">
        <f t="shared" si="5"/>
        <v>20</v>
      </c>
      <c r="L40" s="52"/>
    </row>
    <row r="41" spans="2:12" x14ac:dyDescent="0.25">
      <c r="B41" s="53"/>
      <c r="C41" s="57"/>
      <c r="D41" s="53">
        <v>323</v>
      </c>
      <c r="E41" s="53"/>
      <c r="F41" s="54" t="s">
        <v>79</v>
      </c>
      <c r="G41" s="50">
        <f>SUM(G42:G49)</f>
        <v>172876.17000000004</v>
      </c>
      <c r="H41" s="50"/>
      <c r="I41" s="50"/>
      <c r="J41" s="50">
        <f t="shared" ref="J41" si="14">SUM(J42:J49)</f>
        <v>297455.48</v>
      </c>
      <c r="K41" s="50">
        <f t="shared" si="5"/>
        <v>172.06274294484885</v>
      </c>
      <c r="L41" s="52"/>
    </row>
    <row r="42" spans="2:12" x14ac:dyDescent="0.25">
      <c r="B42" s="53"/>
      <c r="C42" s="57"/>
      <c r="D42" s="53"/>
      <c r="E42" s="53">
        <v>3231</v>
      </c>
      <c r="F42" s="54" t="s">
        <v>80</v>
      </c>
      <c r="G42" s="50">
        <v>13641.09</v>
      </c>
      <c r="H42" s="50"/>
      <c r="I42" s="50"/>
      <c r="J42" s="50">
        <v>14297</v>
      </c>
      <c r="K42" s="50">
        <f t="shared" si="5"/>
        <v>104.80834009598941</v>
      </c>
      <c r="L42" s="52"/>
    </row>
    <row r="43" spans="2:12" x14ac:dyDescent="0.25">
      <c r="B43" s="53"/>
      <c r="C43" s="57"/>
      <c r="D43" s="53"/>
      <c r="E43" s="53">
        <v>3232</v>
      </c>
      <c r="F43" s="54" t="s">
        <v>81</v>
      </c>
      <c r="G43" s="50">
        <v>12093.64</v>
      </c>
      <c r="H43" s="50"/>
      <c r="I43" s="50"/>
      <c r="J43" s="50">
        <v>7604.03</v>
      </c>
      <c r="K43" s="50">
        <f t="shared" si="5"/>
        <v>62.876272156273885</v>
      </c>
      <c r="L43" s="52"/>
    </row>
    <row r="44" spans="2:12" x14ac:dyDescent="0.25">
      <c r="B44" s="53"/>
      <c r="C44" s="57"/>
      <c r="D44" s="53"/>
      <c r="E44" s="53">
        <v>3233</v>
      </c>
      <c r="F44" s="54" t="s">
        <v>121</v>
      </c>
      <c r="G44" s="50">
        <v>6042.38</v>
      </c>
      <c r="H44" s="50"/>
      <c r="I44" s="50"/>
      <c r="J44" s="50">
        <v>15222.27</v>
      </c>
      <c r="K44" s="50">
        <f t="shared" si="5"/>
        <v>251.92506926078795</v>
      </c>
      <c r="L44" s="52"/>
    </row>
    <row r="45" spans="2:12" x14ac:dyDescent="0.25">
      <c r="B45" s="53"/>
      <c r="C45" s="57"/>
      <c r="D45" s="53"/>
      <c r="E45" s="53">
        <v>3235</v>
      </c>
      <c r="F45" s="54" t="s">
        <v>82</v>
      </c>
      <c r="G45" s="50">
        <v>33083.730000000003</v>
      </c>
      <c r="H45" s="50"/>
      <c r="I45" s="50"/>
      <c r="J45" s="50">
        <v>37531.19</v>
      </c>
      <c r="K45" s="50">
        <f t="shared" si="5"/>
        <v>113.44304284915879</v>
      </c>
      <c r="L45" s="52"/>
    </row>
    <row r="46" spans="2:12" x14ac:dyDescent="0.25">
      <c r="B46" s="53"/>
      <c r="C46" s="57"/>
      <c r="D46" s="53"/>
      <c r="E46" s="53">
        <v>3236</v>
      </c>
      <c r="F46" s="54" t="s">
        <v>83</v>
      </c>
      <c r="G46" s="50">
        <v>2956.62</v>
      </c>
      <c r="H46" s="50"/>
      <c r="I46" s="50"/>
      <c r="J46" s="50">
        <v>4744.87</v>
      </c>
      <c r="K46" s="50">
        <f t="shared" si="5"/>
        <v>160.4829163030758</v>
      </c>
      <c r="L46" s="52"/>
    </row>
    <row r="47" spans="2:12" x14ac:dyDescent="0.25">
      <c r="B47" s="53"/>
      <c r="C47" s="57"/>
      <c r="D47" s="53"/>
      <c r="E47" s="53">
        <v>3237</v>
      </c>
      <c r="F47" s="54" t="s">
        <v>84</v>
      </c>
      <c r="G47" s="50">
        <v>32391.65</v>
      </c>
      <c r="H47" s="50"/>
      <c r="I47" s="50"/>
      <c r="J47" s="50">
        <v>123580.37</v>
      </c>
      <c r="K47" s="50">
        <f t="shared" si="5"/>
        <v>381.51921868753209</v>
      </c>
      <c r="L47" s="52"/>
    </row>
    <row r="48" spans="2:12" x14ac:dyDescent="0.25">
      <c r="B48" s="53"/>
      <c r="C48" s="57"/>
      <c r="D48" s="53"/>
      <c r="E48" s="53">
        <v>3238</v>
      </c>
      <c r="F48" s="54" t="s">
        <v>85</v>
      </c>
      <c r="G48" s="50">
        <v>70005.42</v>
      </c>
      <c r="H48" s="50"/>
      <c r="I48" s="50"/>
      <c r="J48" s="50">
        <v>78189.259999999995</v>
      </c>
      <c r="K48" s="50">
        <f t="shared" si="5"/>
        <v>111.69029483717117</v>
      </c>
      <c r="L48" s="52"/>
    </row>
    <row r="49" spans="2:12" x14ac:dyDescent="0.25">
      <c r="B49" s="53"/>
      <c r="C49" s="57"/>
      <c r="D49" s="55"/>
      <c r="E49" s="53">
        <v>3239</v>
      </c>
      <c r="F49" s="53" t="s">
        <v>86</v>
      </c>
      <c r="G49" s="50">
        <v>2661.64</v>
      </c>
      <c r="H49" s="50"/>
      <c r="I49" s="50"/>
      <c r="J49" s="50">
        <v>16286.49</v>
      </c>
      <c r="K49" s="50">
        <f t="shared" si="5"/>
        <v>611.89680046888384</v>
      </c>
      <c r="L49" s="52"/>
    </row>
    <row r="50" spans="2:12" x14ac:dyDescent="0.25">
      <c r="B50" s="53"/>
      <c r="C50" s="57"/>
      <c r="D50" s="53">
        <v>329</v>
      </c>
      <c r="E50" s="53"/>
      <c r="F50" s="53" t="s">
        <v>87</v>
      </c>
      <c r="G50" s="50">
        <f>SUM(G51:G57)</f>
        <v>217390.65</v>
      </c>
      <c r="H50" s="50"/>
      <c r="I50" s="50"/>
      <c r="J50" s="50">
        <f t="shared" ref="J50" si="15">SUM(J51:J57)</f>
        <v>248772.95</v>
      </c>
      <c r="K50" s="50">
        <f t="shared" si="5"/>
        <v>114.43590145206338</v>
      </c>
      <c r="L50" s="52"/>
    </row>
    <row r="51" spans="2:12" x14ac:dyDescent="0.25">
      <c r="B51" s="53"/>
      <c r="C51" s="57"/>
      <c r="D51" s="55"/>
      <c r="E51" s="53">
        <v>3291</v>
      </c>
      <c r="F51" s="53" t="s">
        <v>89</v>
      </c>
      <c r="G51" s="50">
        <v>4944.42</v>
      </c>
      <c r="H51" s="50"/>
      <c r="I51" s="50"/>
      <c r="J51" s="50">
        <v>4867.92</v>
      </c>
      <c r="K51" s="50">
        <f t="shared" si="5"/>
        <v>98.452801339692016</v>
      </c>
      <c r="L51" s="52"/>
    </row>
    <row r="52" spans="2:12" x14ac:dyDescent="0.25">
      <c r="B52" s="53"/>
      <c r="C52" s="57"/>
      <c r="D52" s="55"/>
      <c r="E52" s="53">
        <v>3292</v>
      </c>
      <c r="F52" s="53" t="s">
        <v>122</v>
      </c>
      <c r="G52" s="50">
        <v>195.03</v>
      </c>
      <c r="H52" s="50"/>
      <c r="I52" s="50"/>
      <c r="J52" s="50">
        <v>0</v>
      </c>
      <c r="K52" s="50">
        <f t="shared" si="5"/>
        <v>0</v>
      </c>
      <c r="L52" s="52"/>
    </row>
    <row r="53" spans="2:12" x14ac:dyDescent="0.25">
      <c r="B53" s="53"/>
      <c r="C53" s="57"/>
      <c r="D53" s="55"/>
      <c r="E53" s="53">
        <v>3293</v>
      </c>
      <c r="F53" s="53" t="s">
        <v>90</v>
      </c>
      <c r="G53" s="50">
        <v>15400.14</v>
      </c>
      <c r="H53" s="50"/>
      <c r="I53" s="50"/>
      <c r="J53" s="50">
        <v>15739.43</v>
      </c>
      <c r="K53" s="50">
        <f t="shared" si="5"/>
        <v>102.2031617894383</v>
      </c>
      <c r="L53" s="52"/>
    </row>
    <row r="54" spans="2:12" x14ac:dyDescent="0.25">
      <c r="B54" s="53"/>
      <c r="C54" s="57"/>
      <c r="D54" s="55"/>
      <c r="E54" s="53">
        <v>3294</v>
      </c>
      <c r="F54" s="53" t="s">
        <v>91</v>
      </c>
      <c r="G54" s="50">
        <v>195018.32</v>
      </c>
      <c r="H54" s="50"/>
      <c r="I54" s="50"/>
      <c r="J54" s="50">
        <v>223484.45</v>
      </c>
      <c r="K54" s="50">
        <f t="shared" si="5"/>
        <v>114.59664404862066</v>
      </c>
      <c r="L54" s="52"/>
    </row>
    <row r="55" spans="2:12" x14ac:dyDescent="0.25">
      <c r="B55" s="53"/>
      <c r="C55" s="57"/>
      <c r="D55" s="55"/>
      <c r="E55" s="53">
        <v>3295</v>
      </c>
      <c r="F55" s="53" t="s">
        <v>92</v>
      </c>
      <c r="G55" s="50">
        <v>0</v>
      </c>
      <c r="H55" s="50"/>
      <c r="I55" s="50"/>
      <c r="J55" s="50">
        <v>335.65</v>
      </c>
      <c r="K55" s="50" t="e">
        <f t="shared" si="5"/>
        <v>#DIV/0!</v>
      </c>
      <c r="L55" s="52"/>
    </row>
    <row r="56" spans="2:12" x14ac:dyDescent="0.25">
      <c r="B56" s="53"/>
      <c r="C56" s="57"/>
      <c r="D56" s="55"/>
      <c r="E56" s="53">
        <v>3296</v>
      </c>
      <c r="F56" s="53" t="s">
        <v>93</v>
      </c>
      <c r="G56" s="50">
        <v>256.45999999999998</v>
      </c>
      <c r="H56" s="50"/>
      <c r="I56" s="50"/>
      <c r="J56" s="50">
        <v>3079.81</v>
      </c>
      <c r="K56" s="50">
        <f t="shared" si="5"/>
        <v>1200.8929267722062</v>
      </c>
      <c r="L56" s="52"/>
    </row>
    <row r="57" spans="2:12" x14ac:dyDescent="0.25">
      <c r="B57" s="53"/>
      <c r="C57" s="57"/>
      <c r="D57" s="55"/>
      <c r="E57" s="53">
        <v>3299</v>
      </c>
      <c r="F57" s="53" t="s">
        <v>87</v>
      </c>
      <c r="G57" s="50">
        <v>1576.28</v>
      </c>
      <c r="H57" s="50"/>
      <c r="I57" s="50"/>
      <c r="J57" s="50">
        <v>1265.69</v>
      </c>
      <c r="K57" s="50">
        <f t="shared" si="5"/>
        <v>80.29601339863477</v>
      </c>
      <c r="L57" s="52"/>
    </row>
    <row r="58" spans="2:12" x14ac:dyDescent="0.25">
      <c r="B58" s="53"/>
      <c r="C58" s="53">
        <v>34</v>
      </c>
      <c r="D58" s="55"/>
      <c r="E58" s="53"/>
      <c r="F58" s="53" t="s">
        <v>88</v>
      </c>
      <c r="G58" s="50">
        <f>SUM(G59)</f>
        <v>356.01</v>
      </c>
      <c r="H58" s="50">
        <v>522</v>
      </c>
      <c r="I58" s="50">
        <v>522</v>
      </c>
      <c r="J58" s="50">
        <f t="shared" ref="J58" si="16">SUM(J59)</f>
        <v>480.96</v>
      </c>
      <c r="K58" s="50">
        <f t="shared" si="5"/>
        <v>135.09732872672114</v>
      </c>
      <c r="L58" s="52">
        <f>J58/I58*100</f>
        <v>92.137931034482762</v>
      </c>
    </row>
    <row r="59" spans="2:12" x14ac:dyDescent="0.25">
      <c r="B59" s="53"/>
      <c r="C59" s="57"/>
      <c r="D59" s="53">
        <v>343</v>
      </c>
      <c r="E59" s="53"/>
      <c r="F59" s="53" t="s">
        <v>94</v>
      </c>
      <c r="G59" s="50">
        <f>SUM(G60:G62)</f>
        <v>356.01</v>
      </c>
      <c r="H59" s="50"/>
      <c r="I59" s="50"/>
      <c r="J59" s="50">
        <f t="shared" ref="J59" si="17">SUM(J60:J62)</f>
        <v>480.96</v>
      </c>
      <c r="K59" s="50">
        <f t="shared" si="5"/>
        <v>135.09732872672114</v>
      </c>
      <c r="L59" s="52"/>
    </row>
    <row r="60" spans="2:12" x14ac:dyDescent="0.25">
      <c r="B60" s="53"/>
      <c r="C60" s="57"/>
      <c r="D60" s="55"/>
      <c r="E60" s="53">
        <v>3431</v>
      </c>
      <c r="F60" s="53" t="s">
        <v>95</v>
      </c>
      <c r="G60" s="50">
        <v>0</v>
      </c>
      <c r="H60" s="50"/>
      <c r="I60" s="50"/>
      <c r="J60" s="50">
        <v>0</v>
      </c>
      <c r="K60" s="50" t="e">
        <f t="shared" si="5"/>
        <v>#DIV/0!</v>
      </c>
      <c r="L60" s="52"/>
    </row>
    <row r="61" spans="2:12" x14ac:dyDescent="0.25">
      <c r="B61" s="53"/>
      <c r="C61" s="57"/>
      <c r="D61" s="55"/>
      <c r="E61" s="53">
        <v>3433</v>
      </c>
      <c r="F61" s="53" t="s">
        <v>96</v>
      </c>
      <c r="G61" s="50">
        <v>356.01</v>
      </c>
      <c r="H61" s="50"/>
      <c r="I61" s="50"/>
      <c r="J61" s="50">
        <v>480.96</v>
      </c>
      <c r="K61" s="50">
        <f t="shared" si="5"/>
        <v>135.09732872672114</v>
      </c>
      <c r="L61" s="52"/>
    </row>
    <row r="62" spans="2:12" x14ac:dyDescent="0.25">
      <c r="B62" s="53"/>
      <c r="C62" s="53"/>
      <c r="D62" s="55"/>
      <c r="E62" s="53">
        <v>3434</v>
      </c>
      <c r="F62" s="53" t="s">
        <v>97</v>
      </c>
      <c r="G62" s="50">
        <v>0</v>
      </c>
      <c r="H62" s="50"/>
      <c r="I62" s="50"/>
      <c r="J62" s="50">
        <v>0</v>
      </c>
      <c r="K62" s="50" t="e">
        <f t="shared" si="5"/>
        <v>#DIV/0!</v>
      </c>
      <c r="L62" s="52"/>
    </row>
    <row r="63" spans="2:12" x14ac:dyDescent="0.25">
      <c r="B63" s="53"/>
      <c r="C63" s="53">
        <v>38</v>
      </c>
      <c r="D63" s="55"/>
      <c r="E63" s="53"/>
      <c r="F63" s="53" t="s">
        <v>125</v>
      </c>
      <c r="G63" s="50">
        <f>SUM(G64)</f>
        <v>0</v>
      </c>
      <c r="H63" s="50"/>
      <c r="I63" s="50"/>
      <c r="J63" s="50">
        <f t="shared" ref="J63" si="18">SUM(J64)</f>
        <v>0</v>
      </c>
      <c r="K63" s="50" t="e">
        <f t="shared" ref="K63:K69" si="19">J63/G63*100</f>
        <v>#DIV/0!</v>
      </c>
      <c r="L63" s="52"/>
    </row>
    <row r="64" spans="2:12" x14ac:dyDescent="0.25">
      <c r="B64" s="53"/>
      <c r="C64" s="57"/>
      <c r="D64" s="53">
        <v>383</v>
      </c>
      <c r="E64" s="53"/>
      <c r="F64" s="53" t="s">
        <v>126</v>
      </c>
      <c r="G64" s="50">
        <f>SUM(G65:G65)</f>
        <v>0</v>
      </c>
      <c r="H64" s="50"/>
      <c r="I64" s="50"/>
      <c r="J64" s="50">
        <f>SUM(J65)</f>
        <v>0</v>
      </c>
      <c r="K64" s="50" t="e">
        <f t="shared" si="19"/>
        <v>#DIV/0!</v>
      </c>
      <c r="L64" s="52"/>
    </row>
    <row r="65" spans="2:12" x14ac:dyDescent="0.25">
      <c r="B65" s="53"/>
      <c r="C65" s="57"/>
      <c r="D65" s="55"/>
      <c r="E65" s="53">
        <v>3833</v>
      </c>
      <c r="F65" s="53" t="s">
        <v>127</v>
      </c>
      <c r="G65" s="50">
        <v>0</v>
      </c>
      <c r="H65" s="50"/>
      <c r="I65" s="50"/>
      <c r="J65" s="50">
        <v>0</v>
      </c>
      <c r="K65" s="50" t="e">
        <f t="shared" si="19"/>
        <v>#DIV/0!</v>
      </c>
      <c r="L65" s="52"/>
    </row>
    <row r="66" spans="2:12" ht="28.5" x14ac:dyDescent="0.25">
      <c r="B66" s="58">
        <v>4</v>
      </c>
      <c r="C66" s="58"/>
      <c r="D66" s="58"/>
      <c r="E66" s="58"/>
      <c r="F66" s="59" t="s">
        <v>6</v>
      </c>
      <c r="G66" s="46">
        <f>G67+G70</f>
        <v>20607.04</v>
      </c>
      <c r="H66" s="46">
        <f>H67+H70</f>
        <v>21150</v>
      </c>
      <c r="I66" s="46">
        <f>I67+I70</f>
        <v>20463</v>
      </c>
      <c r="J66" s="46">
        <f>J67+J70</f>
        <v>17843.989999999998</v>
      </c>
      <c r="K66" s="46">
        <f t="shared" si="5"/>
        <v>86.591718170101075</v>
      </c>
      <c r="L66" s="47">
        <f t="shared" ref="L66:L67" si="20">J66/I66*100</f>
        <v>87.201241264721688</v>
      </c>
    </row>
    <row r="67" spans="2:12" ht="30" x14ac:dyDescent="0.25">
      <c r="B67" s="49"/>
      <c r="C67" s="49">
        <v>41</v>
      </c>
      <c r="D67" s="49"/>
      <c r="E67" s="49"/>
      <c r="F67" s="60" t="s">
        <v>7</v>
      </c>
      <c r="G67" s="50">
        <f>SUM(G68)</f>
        <v>341.98</v>
      </c>
      <c r="H67" s="50">
        <v>1500</v>
      </c>
      <c r="I67" s="80">
        <v>1500</v>
      </c>
      <c r="J67" s="50">
        <f t="shared" ref="J67:J68" si="21">SUM(J68)</f>
        <v>0</v>
      </c>
      <c r="K67" s="50">
        <f t="shared" si="19"/>
        <v>0</v>
      </c>
      <c r="L67" s="52">
        <f t="shared" si="20"/>
        <v>0</v>
      </c>
    </row>
    <row r="68" spans="2:12" x14ac:dyDescent="0.25">
      <c r="B68" s="49"/>
      <c r="C68" s="49"/>
      <c r="D68" s="53">
        <v>412</v>
      </c>
      <c r="E68" s="53"/>
      <c r="F68" s="53" t="s">
        <v>98</v>
      </c>
      <c r="G68" s="50">
        <f>SUM(G69)</f>
        <v>341.98</v>
      </c>
      <c r="H68" s="50"/>
      <c r="I68" s="80"/>
      <c r="J68" s="50">
        <f t="shared" si="21"/>
        <v>0</v>
      </c>
      <c r="K68" s="50">
        <f t="shared" si="19"/>
        <v>0</v>
      </c>
      <c r="L68" s="52"/>
    </row>
    <row r="69" spans="2:12" x14ac:dyDescent="0.25">
      <c r="B69" s="49"/>
      <c r="C69" s="49"/>
      <c r="D69" s="53"/>
      <c r="E69" s="53">
        <v>4123</v>
      </c>
      <c r="F69" s="53" t="s">
        <v>99</v>
      </c>
      <c r="G69" s="50">
        <v>341.98</v>
      </c>
      <c r="H69" s="50"/>
      <c r="I69" s="80"/>
      <c r="J69" s="50">
        <v>0</v>
      </c>
      <c r="K69" s="50">
        <f t="shared" si="19"/>
        <v>0</v>
      </c>
      <c r="L69" s="52"/>
    </row>
    <row r="70" spans="2:12" x14ac:dyDescent="0.25">
      <c r="B70" s="56"/>
      <c r="C70" s="56">
        <v>42</v>
      </c>
      <c r="D70" s="56"/>
      <c r="E70" s="56"/>
      <c r="F70" s="56" t="s">
        <v>100</v>
      </c>
      <c r="G70" s="52">
        <f>SUM(G71+G74)</f>
        <v>20265.060000000001</v>
      </c>
      <c r="H70" s="52">
        <f>4650+15000</f>
        <v>19650</v>
      </c>
      <c r="I70" s="52">
        <v>18963</v>
      </c>
      <c r="J70" s="52">
        <f>SUM(J71+J74)</f>
        <v>17843.989999999998</v>
      </c>
      <c r="K70" s="50">
        <f t="shared" si="5"/>
        <v>88.052983805624052</v>
      </c>
      <c r="L70" s="52">
        <f t="shared" ref="L70" si="22">J70/I70*100</f>
        <v>94.098982228550327</v>
      </c>
    </row>
    <row r="71" spans="2:12" x14ac:dyDescent="0.25">
      <c r="B71" s="56"/>
      <c r="C71" s="56"/>
      <c r="D71" s="56">
        <v>422</v>
      </c>
      <c r="E71" s="56"/>
      <c r="F71" s="56" t="s">
        <v>101</v>
      </c>
      <c r="G71" s="52">
        <f>SUM(G72:G73)</f>
        <v>20265.060000000001</v>
      </c>
      <c r="H71" s="52"/>
      <c r="I71" s="52"/>
      <c r="J71" s="52">
        <f>SUM(J72+J73)</f>
        <v>10943.41</v>
      </c>
      <c r="K71" s="50">
        <f t="shared" si="5"/>
        <v>54.001369845438397</v>
      </c>
      <c r="L71" s="52"/>
    </row>
    <row r="72" spans="2:12" x14ac:dyDescent="0.25">
      <c r="B72" s="56"/>
      <c r="C72" s="56"/>
      <c r="D72" s="56"/>
      <c r="E72" s="56">
        <v>4221</v>
      </c>
      <c r="F72" s="56" t="s">
        <v>123</v>
      </c>
      <c r="G72" s="52">
        <v>20265.060000000001</v>
      </c>
      <c r="H72" s="52"/>
      <c r="I72" s="52"/>
      <c r="J72" s="52">
        <v>9642.91</v>
      </c>
      <c r="K72" s="50">
        <f t="shared" si="5"/>
        <v>47.58392030420832</v>
      </c>
      <c r="L72" s="52"/>
    </row>
    <row r="73" spans="2:12" ht="15" customHeight="1" x14ac:dyDescent="0.25">
      <c r="B73" s="62"/>
      <c r="C73" s="62"/>
      <c r="D73" s="62"/>
      <c r="E73" s="63">
        <v>4223</v>
      </c>
      <c r="F73" s="63" t="s">
        <v>102</v>
      </c>
      <c r="G73" s="64">
        <v>0</v>
      </c>
      <c r="H73" s="85"/>
      <c r="I73" s="85"/>
      <c r="J73" s="64">
        <v>1300.5</v>
      </c>
      <c r="K73" s="50"/>
      <c r="L73" s="85"/>
    </row>
    <row r="74" spans="2:12" x14ac:dyDescent="0.25">
      <c r="B74" s="56"/>
      <c r="C74" s="56"/>
      <c r="D74" s="56">
        <v>426</v>
      </c>
      <c r="E74" s="56"/>
      <c r="F74" s="56" t="s">
        <v>128</v>
      </c>
      <c r="G74" s="52">
        <f>SUM(G75:G76)</f>
        <v>0</v>
      </c>
      <c r="H74" s="52"/>
      <c r="I74" s="52"/>
      <c r="J74" s="52">
        <f>J75</f>
        <v>6900.58</v>
      </c>
      <c r="K74" s="50"/>
      <c r="L74" s="52"/>
    </row>
    <row r="75" spans="2:12" x14ac:dyDescent="0.25">
      <c r="B75" s="56"/>
      <c r="C75" s="56"/>
      <c r="D75" s="56"/>
      <c r="E75" s="56">
        <v>4262</v>
      </c>
      <c r="F75" s="56" t="s">
        <v>129</v>
      </c>
      <c r="G75" s="52">
        <v>0</v>
      </c>
      <c r="H75" s="52"/>
      <c r="I75" s="52"/>
      <c r="J75" s="52">
        <v>6900.58</v>
      </c>
      <c r="K75" s="50"/>
      <c r="L75" s="52"/>
    </row>
  </sheetData>
  <mergeCells count="7">
    <mergeCell ref="B2:L2"/>
    <mergeCell ref="B4:L4"/>
    <mergeCell ref="B6:L6"/>
    <mergeCell ref="B19:F19"/>
    <mergeCell ref="B9:F9"/>
    <mergeCell ref="B18:F18"/>
    <mergeCell ref="B8:F8"/>
  </mergeCells>
  <pageMargins left="0.25" right="0.25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D15" sqref="D15"/>
    </sheetView>
  </sheetViews>
  <sheetFormatPr defaultRowHeight="15.75" x14ac:dyDescent="0.25"/>
  <cols>
    <col min="1" max="1" width="33.5703125" style="39" customWidth="1"/>
    <col min="2" max="2" width="21.28515625" style="39" customWidth="1"/>
    <col min="3" max="3" width="19.5703125" style="39" customWidth="1"/>
    <col min="4" max="4" width="20.85546875" style="39" customWidth="1"/>
    <col min="5" max="5" width="19.5703125" style="39" customWidth="1"/>
    <col min="6" max="6" width="12.5703125" style="39" customWidth="1"/>
    <col min="7" max="7" width="13" style="39" customWidth="1"/>
    <col min="8" max="10" width="9.140625" style="39"/>
    <col min="11" max="16384" width="9.140625" style="5"/>
  </cols>
  <sheetData>
    <row r="1" spans="1:7" x14ac:dyDescent="0.25">
      <c r="A1" s="38"/>
      <c r="B1" s="38"/>
      <c r="C1" s="38"/>
      <c r="D1" s="38"/>
      <c r="E1" s="44"/>
      <c r="F1" s="44"/>
      <c r="G1" s="44"/>
    </row>
    <row r="2" spans="1:7" ht="15.75" customHeight="1" x14ac:dyDescent="0.25">
      <c r="A2" s="292" t="s">
        <v>42</v>
      </c>
      <c r="B2" s="292"/>
      <c r="C2" s="292"/>
      <c r="D2" s="292"/>
      <c r="E2" s="292"/>
      <c r="F2" s="292"/>
      <c r="G2" s="292"/>
    </row>
    <row r="3" spans="1:7" x14ac:dyDescent="0.25">
      <c r="A3" s="38"/>
      <c r="B3" s="38"/>
      <c r="C3" s="38"/>
      <c r="D3" s="38"/>
      <c r="E3" s="44"/>
      <c r="F3" s="44"/>
      <c r="G3" s="44"/>
    </row>
    <row r="4" spans="1:7" ht="58.5" customHeight="1" x14ac:dyDescent="0.25">
      <c r="A4" s="22" t="s">
        <v>8</v>
      </c>
      <c r="B4" s="22" t="s">
        <v>124</v>
      </c>
      <c r="C4" s="22" t="s">
        <v>135</v>
      </c>
      <c r="D4" s="22" t="s">
        <v>134</v>
      </c>
      <c r="E4" s="22" t="s">
        <v>136</v>
      </c>
      <c r="F4" s="22" t="s">
        <v>28</v>
      </c>
      <c r="G4" s="22" t="s">
        <v>28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39</v>
      </c>
      <c r="G5" s="22" t="s">
        <v>40</v>
      </c>
    </row>
    <row r="6" spans="1:7" x14ac:dyDescent="0.25">
      <c r="A6" s="45" t="s">
        <v>53</v>
      </c>
      <c r="B6" s="65">
        <f>B7</f>
        <v>1517644.1</v>
      </c>
      <c r="C6" s="66">
        <f>C7</f>
        <v>2136295</v>
      </c>
      <c r="D6" s="66">
        <f>D7</f>
        <v>2035696</v>
      </c>
      <c r="E6" s="66">
        <f>E7</f>
        <v>1982771.21</v>
      </c>
      <c r="F6" s="52">
        <f>E6/B6*100</f>
        <v>130.64797010049983</v>
      </c>
      <c r="G6" s="52">
        <f>E6/D6*100</f>
        <v>97.400162401458772</v>
      </c>
    </row>
    <row r="7" spans="1:7" x14ac:dyDescent="0.25">
      <c r="A7" s="45" t="s">
        <v>20</v>
      </c>
      <c r="B7" s="26">
        <f>SUM(B8:B9)</f>
        <v>1517644.1</v>
      </c>
      <c r="C7" s="46">
        <f>SUM(C8:C9)</f>
        <v>2136295</v>
      </c>
      <c r="D7" s="46">
        <f>SUM(D8:D9)</f>
        <v>2035696</v>
      </c>
      <c r="E7" s="46">
        <f>SUM(E8:E9)</f>
        <v>1982771.21</v>
      </c>
      <c r="F7" s="52">
        <f t="shared" ref="F7:F8" si="0">E7/B7*100</f>
        <v>130.64797010049983</v>
      </c>
      <c r="G7" s="52">
        <f t="shared" ref="G7:G8" si="1">E7/D7*100</f>
        <v>97.400162401458772</v>
      </c>
    </row>
    <row r="8" spans="1:7" x14ac:dyDescent="0.25">
      <c r="A8" s="67" t="s">
        <v>21</v>
      </c>
      <c r="B8" s="50">
        <v>1516565.73</v>
      </c>
      <c r="C8" s="50">
        <v>2136295</v>
      </c>
      <c r="D8" s="50">
        <v>2035696</v>
      </c>
      <c r="E8" s="52">
        <v>1982771.21</v>
      </c>
      <c r="F8" s="52">
        <f t="shared" si="0"/>
        <v>130.74086871262745</v>
      </c>
      <c r="G8" s="52">
        <f t="shared" si="1"/>
        <v>97.400162401458772</v>
      </c>
    </row>
    <row r="9" spans="1:7" x14ac:dyDescent="0.25">
      <c r="A9" s="68" t="s">
        <v>22</v>
      </c>
      <c r="B9" s="50">
        <v>1078.3699999999999</v>
      </c>
      <c r="C9" s="50"/>
      <c r="D9" s="50"/>
      <c r="E9" s="52"/>
      <c r="F9" s="52"/>
      <c r="G9" s="52"/>
    </row>
    <row r="10" spans="1:7" x14ac:dyDescent="0.25">
      <c r="A10" s="69"/>
      <c r="B10" s="50"/>
      <c r="C10" s="50"/>
      <c r="D10" s="80"/>
      <c r="E10" s="52"/>
      <c r="F10" s="52"/>
      <c r="G10" s="52"/>
    </row>
    <row r="11" spans="1:7" ht="15.75" customHeight="1" x14ac:dyDescent="0.25">
      <c r="A11" s="45" t="s">
        <v>54</v>
      </c>
      <c r="B11" s="46">
        <f>B12+B16</f>
        <v>1520879.2200000002</v>
      </c>
      <c r="C11" s="46">
        <f>C12+C16</f>
        <v>2136295</v>
      </c>
      <c r="D11" s="46">
        <f t="shared" ref="D11:E11" si="2">D12+D16</f>
        <v>2035696</v>
      </c>
      <c r="E11" s="46">
        <f t="shared" si="2"/>
        <v>1982771.21</v>
      </c>
      <c r="F11" s="52">
        <f t="shared" ref="F11:F13" si="3">E11/B11*100</f>
        <v>130.37006383715334</v>
      </c>
      <c r="G11" s="52">
        <f t="shared" ref="G11:G13" si="4">E11/D11*100</f>
        <v>97.400162401458772</v>
      </c>
    </row>
    <row r="12" spans="1:7" ht="15.75" customHeight="1" x14ac:dyDescent="0.25">
      <c r="A12" s="45" t="s">
        <v>20</v>
      </c>
      <c r="B12" s="46">
        <f>SUM(B13:B14)</f>
        <v>1517644.1</v>
      </c>
      <c r="C12" s="46">
        <f>SUM(C13:C14)</f>
        <v>2136295</v>
      </c>
      <c r="D12" s="46">
        <f>SUM(D13:D14)</f>
        <v>2035696</v>
      </c>
      <c r="E12" s="47">
        <f>SUM(E13:E14)</f>
        <v>1982771.21</v>
      </c>
      <c r="F12" s="52">
        <f t="shared" si="3"/>
        <v>130.64797010049983</v>
      </c>
      <c r="G12" s="52">
        <f t="shared" si="4"/>
        <v>97.400162401458772</v>
      </c>
    </row>
    <row r="13" spans="1:7" x14ac:dyDescent="0.25">
      <c r="A13" s="67" t="s">
        <v>21</v>
      </c>
      <c r="B13" s="50">
        <v>1516565.73</v>
      </c>
      <c r="C13" s="50">
        <v>2136295</v>
      </c>
      <c r="D13" s="50">
        <v>2035696</v>
      </c>
      <c r="E13" s="52">
        <v>1982771.21</v>
      </c>
      <c r="F13" s="52">
        <f t="shared" si="3"/>
        <v>130.74086871262745</v>
      </c>
      <c r="G13" s="52">
        <f t="shared" si="4"/>
        <v>97.400162401458772</v>
      </c>
    </row>
    <row r="14" spans="1:7" x14ac:dyDescent="0.25">
      <c r="A14" s="68" t="s">
        <v>22</v>
      </c>
      <c r="B14" s="50">
        <v>1078.3699999999999</v>
      </c>
      <c r="C14" s="50"/>
      <c r="D14" s="50"/>
      <c r="E14" s="52"/>
      <c r="F14" s="52"/>
      <c r="G14" s="52"/>
    </row>
    <row r="15" spans="1:7" x14ac:dyDescent="0.25">
      <c r="A15" s="69"/>
      <c r="B15" s="50"/>
      <c r="C15" s="50"/>
      <c r="D15" s="80"/>
      <c r="E15" s="52"/>
      <c r="F15" s="52"/>
      <c r="G15" s="52"/>
    </row>
    <row r="16" spans="1:7" x14ac:dyDescent="0.25">
      <c r="A16" s="45" t="s">
        <v>66</v>
      </c>
      <c r="B16" s="50">
        <f>SUM(B17)</f>
        <v>3235.12</v>
      </c>
      <c r="C16" s="46"/>
      <c r="D16" s="81"/>
      <c r="E16" s="47"/>
      <c r="F16" s="52"/>
      <c r="G16" s="52"/>
    </row>
    <row r="17" spans="1:10" x14ac:dyDescent="0.25">
      <c r="A17" s="69" t="s">
        <v>67</v>
      </c>
      <c r="B17" s="50">
        <v>3235.12</v>
      </c>
      <c r="C17" s="50"/>
      <c r="D17" s="80"/>
      <c r="E17" s="52"/>
      <c r="F17" s="52"/>
      <c r="G17" s="52"/>
    </row>
    <row r="18" spans="1:10" x14ac:dyDescent="0.25">
      <c r="E18" s="70"/>
    </row>
    <row r="19" spans="1:10" ht="15" customHeight="1" x14ac:dyDescent="0.25">
      <c r="A19" s="71"/>
      <c r="B19" s="71"/>
      <c r="C19" s="71"/>
      <c r="D19" s="71"/>
      <c r="E19" s="72"/>
      <c r="F19" s="71"/>
      <c r="G19" s="71"/>
      <c r="H19" s="71"/>
      <c r="I19" s="71"/>
      <c r="J19" s="71"/>
    </row>
    <row r="20" spans="1:10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</row>
  </sheetData>
  <mergeCells count="1">
    <mergeCell ref="A2:G2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D16" sqref="D16"/>
    </sheetView>
  </sheetViews>
  <sheetFormatPr defaultRowHeight="15.75" x14ac:dyDescent="0.25"/>
  <cols>
    <col min="1" max="1" width="36.5703125" style="39" customWidth="1"/>
    <col min="2" max="2" width="20.5703125" style="39" customWidth="1"/>
    <col min="3" max="3" width="20.85546875" style="39" customWidth="1"/>
    <col min="4" max="4" width="20.42578125" style="39" customWidth="1"/>
    <col min="5" max="5" width="17.140625" style="39" customWidth="1"/>
    <col min="6" max="6" width="11.140625" style="39" customWidth="1"/>
    <col min="7" max="7" width="12.7109375" style="39" customWidth="1"/>
    <col min="8" max="9" width="9.140625" style="39"/>
    <col min="10" max="16384" width="9.140625" style="5"/>
  </cols>
  <sheetData>
    <row r="1" spans="1:7" x14ac:dyDescent="0.25">
      <c r="A1" s="38"/>
      <c r="B1" s="38"/>
      <c r="C1" s="38"/>
      <c r="D1" s="38"/>
      <c r="E1" s="44"/>
      <c r="F1" s="44"/>
      <c r="G1" s="44"/>
    </row>
    <row r="2" spans="1:7" ht="15.75" customHeight="1" x14ac:dyDescent="0.25">
      <c r="A2" s="292" t="s">
        <v>43</v>
      </c>
      <c r="B2" s="292"/>
      <c r="C2" s="292"/>
      <c r="D2" s="292"/>
      <c r="E2" s="292"/>
      <c r="F2" s="292"/>
      <c r="G2" s="292"/>
    </row>
    <row r="3" spans="1:7" ht="39" customHeight="1" x14ac:dyDescent="0.25">
      <c r="A3" s="38"/>
      <c r="B3" s="38"/>
      <c r="C3" s="38"/>
      <c r="D3" s="38"/>
      <c r="E3" s="44"/>
      <c r="F3" s="44"/>
      <c r="G3" s="44"/>
    </row>
    <row r="4" spans="1:7" ht="65.25" customHeight="1" x14ac:dyDescent="0.25">
      <c r="A4" s="22" t="s">
        <v>8</v>
      </c>
      <c r="B4" s="22" t="s">
        <v>124</v>
      </c>
      <c r="C4" s="22" t="s">
        <v>135</v>
      </c>
      <c r="D4" s="22" t="s">
        <v>134</v>
      </c>
      <c r="E4" s="22" t="s">
        <v>136</v>
      </c>
      <c r="F4" s="22" t="s">
        <v>28</v>
      </c>
      <c r="G4" s="22" t="s">
        <v>28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39</v>
      </c>
      <c r="G5" s="22" t="s">
        <v>40</v>
      </c>
    </row>
    <row r="6" spans="1:7" ht="36.75" customHeight="1" x14ac:dyDescent="0.25">
      <c r="A6" s="45" t="s">
        <v>54</v>
      </c>
      <c r="B6" s="73">
        <f>SUM(B8)</f>
        <v>1520879.22</v>
      </c>
      <c r="C6" s="73">
        <f>SUM(C8)</f>
        <v>2136295</v>
      </c>
      <c r="D6" s="73">
        <f>SUM(D8)</f>
        <v>2035696</v>
      </c>
      <c r="E6" s="74">
        <f>SUM(E8)</f>
        <v>1982771.21</v>
      </c>
      <c r="F6" s="74">
        <f>SUM(F8)</f>
        <v>130.37006383715334</v>
      </c>
      <c r="G6" s="74">
        <f>E6/D6*100</f>
        <v>97.400162401458772</v>
      </c>
    </row>
    <row r="7" spans="1:7" ht="40.5" customHeight="1" x14ac:dyDescent="0.25">
      <c r="A7" s="45" t="s">
        <v>9</v>
      </c>
      <c r="B7" s="75">
        <f t="shared" ref="B7:G7" si="0">SUM(B8)</f>
        <v>1520879.22</v>
      </c>
      <c r="C7" s="75">
        <f t="shared" si="0"/>
        <v>2136295</v>
      </c>
      <c r="D7" s="79">
        <f t="shared" si="0"/>
        <v>2035696</v>
      </c>
      <c r="E7" s="77">
        <f t="shared" si="0"/>
        <v>1982771.21</v>
      </c>
      <c r="F7" s="77">
        <f t="shared" si="0"/>
        <v>130.37006383715334</v>
      </c>
      <c r="G7" s="77">
        <f t="shared" si="0"/>
        <v>97.400162401458772</v>
      </c>
    </row>
    <row r="8" spans="1:7" ht="45.75" customHeight="1" x14ac:dyDescent="0.25">
      <c r="A8" s="78" t="s">
        <v>10</v>
      </c>
      <c r="B8" s="75">
        <v>1520879.22</v>
      </c>
      <c r="C8" s="79">
        <v>2136295</v>
      </c>
      <c r="D8" s="79">
        <v>2035696</v>
      </c>
      <c r="E8" s="77">
        <v>1982771.21</v>
      </c>
      <c r="F8" s="77">
        <f>E8/B8*100</f>
        <v>130.37006383715334</v>
      </c>
      <c r="G8" s="77">
        <f>E8/D8*100</f>
        <v>97.400162401458772</v>
      </c>
    </row>
    <row r="10" spans="1:7" x14ac:dyDescent="0.25">
      <c r="A10" s="71"/>
      <c r="B10" s="71"/>
      <c r="C10" s="71"/>
      <c r="D10" s="71"/>
      <c r="E10" s="71"/>
      <c r="F10" s="71"/>
      <c r="G10" s="71"/>
    </row>
    <row r="11" spans="1:7" x14ac:dyDescent="0.25">
      <c r="A11" s="71"/>
      <c r="B11" s="71"/>
      <c r="C11" s="71"/>
      <c r="D11" s="71"/>
      <c r="E11" s="71"/>
      <c r="F11" s="71"/>
      <c r="G11" s="71"/>
    </row>
    <row r="12" spans="1:7" x14ac:dyDescent="0.25">
      <c r="A12" s="71"/>
      <c r="B12" s="71"/>
      <c r="C12" s="71"/>
      <c r="D12" s="71"/>
      <c r="E12" s="71"/>
      <c r="F12" s="71"/>
      <c r="G12" s="71"/>
    </row>
  </sheetData>
  <mergeCells count="1">
    <mergeCell ref="A2:G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selection activeCell="G22" sqref="G22"/>
    </sheetView>
  </sheetViews>
  <sheetFormatPr defaultRowHeight="15.75" x14ac:dyDescent="0.25"/>
  <cols>
    <col min="1" max="1" width="7.42578125" style="39" bestFit="1" customWidth="1"/>
    <col min="2" max="2" width="8.42578125" style="39" bestFit="1" customWidth="1"/>
    <col min="3" max="3" width="8.42578125" style="39" customWidth="1"/>
    <col min="4" max="4" width="5.42578125" style="39" bestFit="1" customWidth="1"/>
    <col min="5" max="9" width="25.28515625" style="39" customWidth="1"/>
    <col min="10" max="11" width="15.7109375" style="39" customWidth="1"/>
    <col min="12" max="13" width="9.140625" style="39"/>
    <col min="14" max="16384" width="9.140625" style="1"/>
  </cols>
  <sheetData>
    <row r="1" spans="1:11" ht="18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customHeight="1" x14ac:dyDescent="0.25">
      <c r="A2" s="292" t="s">
        <v>14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 x14ac:dyDescent="0.25">
      <c r="A3" s="38"/>
      <c r="B3" s="38"/>
      <c r="C3" s="38"/>
      <c r="D3" s="38"/>
      <c r="E3" s="38"/>
      <c r="F3" s="38"/>
      <c r="G3" s="38"/>
      <c r="H3" s="38"/>
      <c r="I3" s="44"/>
      <c r="J3" s="44"/>
      <c r="K3" s="44"/>
    </row>
    <row r="4" spans="1:11" ht="18" customHeight="1" x14ac:dyDescent="0.25">
      <c r="A4" s="292" t="s">
        <v>58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</row>
    <row r="5" spans="1:11" ht="15.75" customHeight="1" x14ac:dyDescent="0.25">
      <c r="A5" s="292" t="s">
        <v>44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</row>
    <row r="6" spans="1:11" x14ac:dyDescent="0.25">
      <c r="A6" s="38"/>
      <c r="B6" s="38"/>
      <c r="C6" s="38"/>
      <c r="D6" s="38"/>
      <c r="E6" s="38"/>
      <c r="F6" s="38"/>
      <c r="G6" s="38"/>
      <c r="H6" s="38"/>
      <c r="I6" s="44"/>
      <c r="J6" s="44"/>
      <c r="K6" s="44"/>
    </row>
    <row r="7" spans="1:11" ht="56.25" customHeight="1" x14ac:dyDescent="0.25">
      <c r="A7" s="293" t="s">
        <v>8</v>
      </c>
      <c r="B7" s="294"/>
      <c r="C7" s="294"/>
      <c r="D7" s="294"/>
      <c r="E7" s="295"/>
      <c r="F7" s="22" t="s">
        <v>124</v>
      </c>
      <c r="G7" s="22" t="s">
        <v>135</v>
      </c>
      <c r="H7" s="22" t="s">
        <v>134</v>
      </c>
      <c r="I7" s="22" t="s">
        <v>136</v>
      </c>
      <c r="J7" s="22" t="s">
        <v>28</v>
      </c>
      <c r="K7" s="22" t="s">
        <v>28</v>
      </c>
    </row>
    <row r="8" spans="1:11" x14ac:dyDescent="0.25">
      <c r="A8" s="293">
        <v>1</v>
      </c>
      <c r="B8" s="294"/>
      <c r="C8" s="294"/>
      <c r="D8" s="294"/>
      <c r="E8" s="295"/>
      <c r="F8" s="99">
        <v>2</v>
      </c>
      <c r="G8" s="99">
        <v>3</v>
      </c>
      <c r="H8" s="99">
        <v>4</v>
      </c>
      <c r="I8" s="99">
        <v>5</v>
      </c>
      <c r="J8" s="99" t="s">
        <v>39</v>
      </c>
      <c r="K8" s="99" t="s">
        <v>40</v>
      </c>
    </row>
    <row r="9" spans="1:11" ht="28.5" x14ac:dyDescent="0.25">
      <c r="A9" s="45">
        <v>8</v>
      </c>
      <c r="B9" s="45"/>
      <c r="C9" s="45"/>
      <c r="D9" s="45"/>
      <c r="E9" s="45" t="s">
        <v>11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</row>
    <row r="10" spans="1:11" x14ac:dyDescent="0.25">
      <c r="A10" s="45"/>
      <c r="B10" s="49">
        <v>84</v>
      </c>
      <c r="C10" s="49"/>
      <c r="D10" s="49"/>
      <c r="E10" s="49" t="s">
        <v>16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</row>
    <row r="11" spans="1:11" ht="60" x14ac:dyDescent="0.25">
      <c r="A11" s="53"/>
      <c r="B11" s="53"/>
      <c r="C11" s="53">
        <v>841</v>
      </c>
      <c r="D11" s="53"/>
      <c r="E11" s="54" t="s">
        <v>45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</row>
    <row r="12" spans="1:11" ht="30" x14ac:dyDescent="0.25">
      <c r="A12" s="53"/>
      <c r="B12" s="53"/>
      <c r="C12" s="53"/>
      <c r="D12" s="53">
        <v>8413</v>
      </c>
      <c r="E12" s="54" t="s">
        <v>46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</row>
    <row r="13" spans="1:11" x14ac:dyDescent="0.25">
      <c r="A13" s="53"/>
      <c r="B13" s="53"/>
      <c r="C13" s="53"/>
      <c r="D13" s="55" t="s">
        <v>23</v>
      </c>
      <c r="E13" s="100"/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</row>
    <row r="14" spans="1:11" ht="28.5" x14ac:dyDescent="0.25">
      <c r="A14" s="58">
        <v>5</v>
      </c>
      <c r="B14" s="58"/>
      <c r="C14" s="58"/>
      <c r="D14" s="58"/>
      <c r="E14" s="59" t="s">
        <v>12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1:11" ht="30" x14ac:dyDescent="0.25">
      <c r="A15" s="49"/>
      <c r="B15" s="49">
        <v>54</v>
      </c>
      <c r="C15" s="49"/>
      <c r="D15" s="49"/>
      <c r="E15" s="60" t="s">
        <v>17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</row>
    <row r="16" spans="1:11" ht="75" x14ac:dyDescent="0.25">
      <c r="A16" s="49"/>
      <c r="B16" s="49"/>
      <c r="C16" s="49">
        <v>541</v>
      </c>
      <c r="D16" s="54"/>
      <c r="E16" s="54" t="s">
        <v>47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1:11" ht="45" x14ac:dyDescent="0.25">
      <c r="A17" s="49"/>
      <c r="B17" s="49"/>
      <c r="C17" s="49"/>
      <c r="D17" s="54">
        <v>5413</v>
      </c>
      <c r="E17" s="54" t="s">
        <v>48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</row>
    <row r="18" spans="1:11" x14ac:dyDescent="0.25">
      <c r="A18" s="101"/>
      <c r="B18" s="58"/>
      <c r="C18" s="58"/>
      <c r="D18" s="58"/>
      <c r="E18" s="59" t="s">
        <v>23</v>
      </c>
      <c r="F18" s="76"/>
      <c r="G18" s="76"/>
      <c r="H18" s="76"/>
      <c r="I18" s="102"/>
      <c r="J18" s="102"/>
      <c r="K18" s="102"/>
    </row>
    <row r="20" spans="1:1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</row>
  </sheetData>
  <mergeCells count="5">
    <mergeCell ref="A7:E7"/>
    <mergeCell ref="A8:E8"/>
    <mergeCell ref="A2:K2"/>
    <mergeCell ref="A4:K4"/>
    <mergeCell ref="A5:K5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workbookViewId="0">
      <selection activeCell="E8" sqref="E8"/>
    </sheetView>
  </sheetViews>
  <sheetFormatPr defaultRowHeight="15.75" x14ac:dyDescent="0.25"/>
  <cols>
    <col min="1" max="1" width="9.140625" style="39"/>
    <col min="2" max="2" width="37.7109375" style="39" customWidth="1"/>
    <col min="3" max="6" width="25.28515625" style="39" customWidth="1"/>
    <col min="7" max="8" width="15.7109375" style="39" customWidth="1"/>
    <col min="9" max="9" width="9.140625" style="39"/>
    <col min="10" max="16384" width="9.140625" style="5"/>
  </cols>
  <sheetData>
    <row r="1" spans="2:8" x14ac:dyDescent="0.25">
      <c r="B1" s="38"/>
      <c r="C1" s="38"/>
      <c r="D1" s="38"/>
      <c r="E1" s="38"/>
      <c r="F1" s="44"/>
      <c r="G1" s="44"/>
      <c r="H1" s="44"/>
    </row>
    <row r="2" spans="2:8" ht="15.75" customHeight="1" x14ac:dyDescent="0.25">
      <c r="B2" s="292" t="s">
        <v>49</v>
      </c>
      <c r="C2" s="292"/>
      <c r="D2" s="292"/>
      <c r="E2" s="292"/>
      <c r="F2" s="292"/>
      <c r="G2" s="292"/>
      <c r="H2" s="292"/>
    </row>
    <row r="3" spans="2:8" x14ac:dyDescent="0.25">
      <c r="B3" s="38"/>
      <c r="C3" s="38"/>
      <c r="D3" s="38"/>
      <c r="E3" s="38"/>
      <c r="F3" s="44"/>
      <c r="G3" s="44"/>
      <c r="H3" s="44"/>
    </row>
    <row r="4" spans="2:8" ht="42.75" x14ac:dyDescent="0.25">
      <c r="B4" s="22" t="s">
        <v>8</v>
      </c>
      <c r="C4" s="22" t="s">
        <v>124</v>
      </c>
      <c r="D4" s="22" t="s">
        <v>135</v>
      </c>
      <c r="E4" s="22" t="s">
        <v>134</v>
      </c>
      <c r="F4" s="22" t="s">
        <v>136</v>
      </c>
      <c r="G4" s="22" t="s">
        <v>28</v>
      </c>
      <c r="H4" s="22" t="s">
        <v>28</v>
      </c>
    </row>
    <row r="5" spans="2:8" x14ac:dyDescent="0.25"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 t="s">
        <v>39</v>
      </c>
      <c r="H5" s="22" t="s">
        <v>40</v>
      </c>
    </row>
    <row r="6" spans="2:8" x14ac:dyDescent="0.25">
      <c r="B6" s="45" t="s">
        <v>51</v>
      </c>
      <c r="C6" s="51"/>
      <c r="D6" s="51"/>
      <c r="E6" s="61"/>
      <c r="F6" s="56"/>
      <c r="G6" s="56"/>
      <c r="H6" s="56"/>
    </row>
    <row r="7" spans="2:8" x14ac:dyDescent="0.25">
      <c r="B7" s="45" t="s">
        <v>20</v>
      </c>
      <c r="C7" s="51"/>
      <c r="D7" s="51"/>
      <c r="E7" s="51"/>
      <c r="F7" s="56"/>
      <c r="G7" s="56"/>
      <c r="H7" s="56"/>
    </row>
    <row r="8" spans="2:8" x14ac:dyDescent="0.25">
      <c r="B8" s="67" t="s">
        <v>21</v>
      </c>
      <c r="C8" s="51"/>
      <c r="D8" s="51"/>
      <c r="E8" s="51"/>
      <c r="F8" s="56"/>
      <c r="G8" s="56"/>
      <c r="H8" s="56"/>
    </row>
    <row r="9" spans="2:8" x14ac:dyDescent="0.25">
      <c r="B9" s="68" t="s">
        <v>22</v>
      </c>
      <c r="C9" s="51"/>
      <c r="D9" s="51"/>
      <c r="E9" s="51"/>
      <c r="F9" s="56"/>
      <c r="G9" s="56"/>
      <c r="H9" s="56"/>
    </row>
    <row r="10" spans="2:8" x14ac:dyDescent="0.25">
      <c r="B10" s="68" t="s">
        <v>23</v>
      </c>
      <c r="C10" s="51"/>
      <c r="D10" s="51"/>
      <c r="E10" s="51"/>
      <c r="F10" s="56"/>
      <c r="G10" s="56"/>
      <c r="H10" s="56"/>
    </row>
    <row r="11" spans="2:8" x14ac:dyDescent="0.25">
      <c r="B11" s="45" t="s">
        <v>24</v>
      </c>
      <c r="C11" s="51"/>
      <c r="D11" s="51"/>
      <c r="E11" s="61"/>
      <c r="F11" s="56"/>
      <c r="G11" s="56"/>
      <c r="H11" s="56"/>
    </row>
    <row r="12" spans="2:8" ht="30" x14ac:dyDescent="0.25">
      <c r="B12" s="69" t="s">
        <v>25</v>
      </c>
      <c r="C12" s="51"/>
      <c r="D12" s="51"/>
      <c r="E12" s="61"/>
      <c r="F12" s="56"/>
      <c r="G12" s="56"/>
      <c r="H12" s="56"/>
    </row>
    <row r="13" spans="2:8" x14ac:dyDescent="0.25">
      <c r="B13" s="45" t="s">
        <v>26</v>
      </c>
      <c r="C13" s="51"/>
      <c r="D13" s="51"/>
      <c r="E13" s="61"/>
      <c r="F13" s="56"/>
      <c r="G13" s="56"/>
      <c r="H13" s="56"/>
    </row>
    <row r="14" spans="2:8" x14ac:dyDescent="0.25">
      <c r="B14" s="69" t="s">
        <v>27</v>
      </c>
      <c r="C14" s="51"/>
      <c r="D14" s="51"/>
      <c r="E14" s="61"/>
      <c r="F14" s="56"/>
      <c r="G14" s="56"/>
      <c r="H14" s="56"/>
    </row>
    <row r="15" spans="2:8" x14ac:dyDescent="0.25">
      <c r="B15" s="49" t="s">
        <v>18</v>
      </c>
      <c r="C15" s="51"/>
      <c r="D15" s="51"/>
      <c r="E15" s="61"/>
      <c r="F15" s="56"/>
      <c r="G15" s="56"/>
      <c r="H15" s="56"/>
    </row>
    <row r="16" spans="2:8" x14ac:dyDescent="0.25">
      <c r="B16" s="69"/>
      <c r="C16" s="51"/>
      <c r="D16" s="51"/>
      <c r="E16" s="61"/>
      <c r="F16" s="56"/>
      <c r="G16" s="56"/>
      <c r="H16" s="56"/>
    </row>
    <row r="17" spans="2:8" ht="15.75" customHeight="1" x14ac:dyDescent="0.25">
      <c r="B17" s="45" t="s">
        <v>52</v>
      </c>
      <c r="C17" s="51"/>
      <c r="D17" s="51"/>
      <c r="E17" s="61"/>
      <c r="F17" s="56"/>
      <c r="G17" s="56"/>
      <c r="H17" s="56"/>
    </row>
    <row r="18" spans="2:8" ht="15.75" customHeight="1" x14ac:dyDescent="0.25">
      <c r="B18" s="45" t="s">
        <v>20</v>
      </c>
      <c r="C18" s="51"/>
      <c r="D18" s="51"/>
      <c r="E18" s="51"/>
      <c r="F18" s="56"/>
      <c r="G18" s="56"/>
      <c r="H18" s="56"/>
    </row>
    <row r="19" spans="2:8" x14ac:dyDescent="0.25">
      <c r="B19" s="67" t="s">
        <v>21</v>
      </c>
      <c r="C19" s="51"/>
      <c r="D19" s="51"/>
      <c r="E19" s="51"/>
      <c r="F19" s="56"/>
      <c r="G19" s="56"/>
      <c r="H19" s="56"/>
    </row>
    <row r="20" spans="2:8" x14ac:dyDescent="0.25">
      <c r="B20" s="68" t="s">
        <v>22</v>
      </c>
      <c r="C20" s="51"/>
      <c r="D20" s="51"/>
      <c r="E20" s="51"/>
      <c r="F20" s="56"/>
      <c r="G20" s="56"/>
      <c r="H20" s="56"/>
    </row>
    <row r="21" spans="2:8" x14ac:dyDescent="0.25">
      <c r="B21" s="68" t="s">
        <v>23</v>
      </c>
      <c r="C21" s="51"/>
      <c r="D21" s="51"/>
      <c r="E21" s="51"/>
      <c r="F21" s="56"/>
      <c r="G21" s="56"/>
      <c r="H21" s="56"/>
    </row>
    <row r="22" spans="2:8" x14ac:dyDescent="0.25">
      <c r="B22" s="45" t="s">
        <v>24</v>
      </c>
      <c r="C22" s="51"/>
      <c r="D22" s="51"/>
      <c r="E22" s="61"/>
      <c r="F22" s="56"/>
      <c r="G22" s="56"/>
      <c r="H22" s="56"/>
    </row>
    <row r="23" spans="2:8" ht="30" x14ac:dyDescent="0.25">
      <c r="B23" s="69" t="s">
        <v>25</v>
      </c>
      <c r="C23" s="51"/>
      <c r="D23" s="51"/>
      <c r="E23" s="61"/>
      <c r="F23" s="56"/>
      <c r="G23" s="56"/>
      <c r="H23" s="56"/>
    </row>
    <row r="24" spans="2:8" x14ac:dyDescent="0.25">
      <c r="B24" s="45" t="s">
        <v>26</v>
      </c>
      <c r="C24" s="51"/>
      <c r="D24" s="51"/>
      <c r="E24" s="61"/>
      <c r="F24" s="56"/>
      <c r="G24" s="56"/>
      <c r="H24" s="56"/>
    </row>
    <row r="25" spans="2:8" x14ac:dyDescent="0.25">
      <c r="B25" s="69" t="s">
        <v>27</v>
      </c>
      <c r="C25" s="51"/>
      <c r="D25" s="51"/>
      <c r="E25" s="61"/>
      <c r="F25" s="56"/>
      <c r="G25" s="56"/>
      <c r="H25" s="56"/>
    </row>
    <row r="26" spans="2:8" x14ac:dyDescent="0.25">
      <c r="B26" s="49" t="s">
        <v>18</v>
      </c>
      <c r="C26" s="51"/>
      <c r="D26" s="51"/>
      <c r="E26" s="61"/>
      <c r="F26" s="56"/>
      <c r="G26" s="56"/>
      <c r="H26" s="56"/>
    </row>
    <row r="28" spans="2:8" x14ac:dyDescent="0.25">
      <c r="B28" s="71"/>
      <c r="C28" s="71"/>
      <c r="D28" s="71"/>
      <c r="E28" s="71"/>
      <c r="F28" s="71"/>
      <c r="G28" s="71"/>
      <c r="H28" s="7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31" zoomScaleNormal="100" workbookViewId="0">
      <selection activeCell="G12" sqref="G12"/>
    </sheetView>
  </sheetViews>
  <sheetFormatPr defaultRowHeight="15" x14ac:dyDescent="0.25"/>
  <cols>
    <col min="1" max="1" width="11" style="39" customWidth="1"/>
    <col min="2" max="2" width="5.5703125" style="39" customWidth="1"/>
    <col min="3" max="3" width="7.42578125" style="39" customWidth="1"/>
    <col min="4" max="4" width="37" style="39" customWidth="1"/>
    <col min="5" max="5" width="16.85546875" style="39" customWidth="1"/>
    <col min="6" max="6" width="17.85546875" style="39" customWidth="1"/>
    <col min="7" max="7" width="16.85546875" style="39" customWidth="1"/>
    <col min="8" max="8" width="13.28515625" style="39" customWidth="1"/>
    <col min="9" max="9" width="9.140625" style="39"/>
  </cols>
  <sheetData>
    <row r="1" spans="1:9" x14ac:dyDescent="0.25">
      <c r="A1" s="38"/>
      <c r="B1" s="38"/>
      <c r="C1" s="38"/>
      <c r="D1" s="38"/>
      <c r="E1" s="38"/>
      <c r="F1" s="38"/>
      <c r="G1" s="38"/>
      <c r="H1" s="44"/>
      <c r="I1" s="44"/>
    </row>
    <row r="2" spans="1:9" ht="15.75" customHeight="1" x14ac:dyDescent="0.25">
      <c r="B2" s="38"/>
      <c r="C2" s="38"/>
      <c r="D2" s="103" t="s">
        <v>13</v>
      </c>
      <c r="E2" s="38"/>
      <c r="F2" s="38"/>
      <c r="G2" s="38"/>
      <c r="H2" s="38"/>
      <c r="I2" s="104"/>
    </row>
    <row r="3" spans="1:9" x14ac:dyDescent="0.25">
      <c r="A3" s="38"/>
      <c r="B3" s="38"/>
      <c r="C3" s="38"/>
      <c r="D3" s="38"/>
      <c r="E3" s="38"/>
      <c r="F3" s="38"/>
      <c r="G3" s="38"/>
      <c r="H3" s="44"/>
      <c r="I3" s="44"/>
    </row>
    <row r="4" spans="1:9" x14ac:dyDescent="0.25">
      <c r="B4" s="105"/>
      <c r="C4" s="105"/>
      <c r="D4" s="105" t="s">
        <v>60</v>
      </c>
      <c r="E4" s="105"/>
      <c r="F4" s="105"/>
      <c r="G4" s="105"/>
      <c r="H4" s="105"/>
    </row>
    <row r="5" spans="1:9" x14ac:dyDescent="0.25">
      <c r="A5" s="38"/>
      <c r="B5" s="38"/>
      <c r="C5" s="38"/>
      <c r="D5" s="38"/>
      <c r="E5" s="38"/>
      <c r="F5" s="38"/>
      <c r="G5" s="38"/>
      <c r="H5" s="44"/>
    </row>
    <row r="6" spans="1:9" ht="90" customHeight="1" x14ac:dyDescent="0.25">
      <c r="A6" s="293" t="s">
        <v>8</v>
      </c>
      <c r="B6" s="294"/>
      <c r="C6" s="294"/>
      <c r="D6" s="295"/>
      <c r="E6" s="22" t="s">
        <v>135</v>
      </c>
      <c r="F6" s="22" t="s">
        <v>134</v>
      </c>
      <c r="G6" s="22" t="s">
        <v>139</v>
      </c>
      <c r="H6" s="22" t="s">
        <v>28</v>
      </c>
    </row>
    <row r="7" spans="1:9" x14ac:dyDescent="0.25">
      <c r="A7" s="106">
        <v>1</v>
      </c>
      <c r="B7" s="106"/>
      <c r="C7" s="106"/>
      <c r="D7" s="106"/>
      <c r="E7" s="22">
        <v>2</v>
      </c>
      <c r="F7" s="22">
        <v>3</v>
      </c>
      <c r="G7" s="22">
        <v>4</v>
      </c>
      <c r="H7" s="22" t="s">
        <v>50</v>
      </c>
    </row>
    <row r="8" spans="1:9" ht="42.75" customHeight="1" x14ac:dyDescent="0.25">
      <c r="A8" s="107" t="s">
        <v>106</v>
      </c>
      <c r="B8" s="107"/>
      <c r="C8" s="107"/>
      <c r="D8" s="108" t="s">
        <v>107</v>
      </c>
      <c r="E8" s="109">
        <f>E9</f>
        <v>2136295</v>
      </c>
      <c r="F8" s="109">
        <f t="shared" ref="F8:G8" si="0">F9</f>
        <v>2035696</v>
      </c>
      <c r="G8" s="109">
        <f t="shared" si="0"/>
        <v>1982771.2099999997</v>
      </c>
      <c r="H8" s="109">
        <f>G8/F8*100</f>
        <v>97.400162401458743</v>
      </c>
    </row>
    <row r="9" spans="1:9" ht="36.75" customHeight="1" x14ac:dyDescent="0.25">
      <c r="A9" s="107">
        <v>11</v>
      </c>
      <c r="B9" s="107"/>
      <c r="C9" s="107"/>
      <c r="D9" s="110" t="s">
        <v>108</v>
      </c>
      <c r="E9" s="109">
        <f>E11</f>
        <v>2136295</v>
      </c>
      <c r="F9" s="109">
        <f t="shared" ref="F9:G9" si="1">F11</f>
        <v>2035696</v>
      </c>
      <c r="G9" s="109">
        <f t="shared" si="1"/>
        <v>1982771.2099999997</v>
      </c>
      <c r="H9" s="109">
        <f>G9/F9*100</f>
        <v>97.400162401458743</v>
      </c>
    </row>
    <row r="10" spans="1:9" x14ac:dyDescent="0.25">
      <c r="A10" s="107"/>
      <c r="B10" s="111"/>
      <c r="C10" s="112"/>
      <c r="D10" s="113"/>
      <c r="E10" s="109"/>
      <c r="F10" s="109"/>
      <c r="G10" s="109"/>
      <c r="H10" s="109"/>
    </row>
    <row r="11" spans="1:9" ht="33.75" customHeight="1" x14ac:dyDescent="0.25">
      <c r="A11" s="107">
        <v>32</v>
      </c>
      <c r="B11" s="111"/>
      <c r="C11" s="112"/>
      <c r="D11" s="113" t="s">
        <v>109</v>
      </c>
      <c r="E11" s="109">
        <f>E12</f>
        <v>2136295</v>
      </c>
      <c r="F11" s="109">
        <f t="shared" ref="F11:G11" si="2">F12</f>
        <v>2035696</v>
      </c>
      <c r="G11" s="109">
        <f t="shared" si="2"/>
        <v>1982771.2099999997</v>
      </c>
      <c r="H11" s="109">
        <f>G11/F11*100</f>
        <v>97.400162401458743</v>
      </c>
    </row>
    <row r="12" spans="1:9" ht="67.5" customHeight="1" x14ac:dyDescent="0.25">
      <c r="A12" s="114">
        <v>3220</v>
      </c>
      <c r="B12" s="114"/>
      <c r="C12" s="115"/>
      <c r="D12" s="116" t="s">
        <v>119</v>
      </c>
      <c r="E12" s="117">
        <f>E13+E49</f>
        <v>2136295</v>
      </c>
      <c r="F12" s="117">
        <f>F13+F49</f>
        <v>2035696</v>
      </c>
      <c r="G12" s="117">
        <f>G13+G49</f>
        <v>1982771.2099999997</v>
      </c>
      <c r="H12" s="109">
        <f>G12/F12*100</f>
        <v>97.400162401458743</v>
      </c>
    </row>
    <row r="13" spans="1:9" ht="57.75" customHeight="1" x14ac:dyDescent="0.25">
      <c r="A13" s="114" t="s">
        <v>110</v>
      </c>
      <c r="B13" s="114"/>
      <c r="C13" s="115"/>
      <c r="D13" s="116" t="s">
        <v>111</v>
      </c>
      <c r="E13" s="117">
        <f>E14</f>
        <v>2119795</v>
      </c>
      <c r="F13" s="117">
        <f>F14</f>
        <v>2019651</v>
      </c>
      <c r="G13" s="117">
        <f>G14</f>
        <v>1968227.5299999998</v>
      </c>
      <c r="H13" s="109">
        <f t="shared" ref="H13:H14" si="3">G13/F13*100</f>
        <v>97.45384375815425</v>
      </c>
    </row>
    <row r="14" spans="1:9" x14ac:dyDescent="0.25">
      <c r="A14" s="114">
        <v>11</v>
      </c>
      <c r="B14" s="114"/>
      <c r="C14" s="114"/>
      <c r="D14" s="125" t="s">
        <v>112</v>
      </c>
      <c r="E14" s="117">
        <v>2119795</v>
      </c>
      <c r="F14" s="73">
        <v>2019651</v>
      </c>
      <c r="G14" s="73">
        <f>G15+G20+G44+G46</f>
        <v>1968227.5299999998</v>
      </c>
      <c r="H14" s="109">
        <f t="shared" si="3"/>
        <v>97.45384375815425</v>
      </c>
    </row>
    <row r="15" spans="1:9" ht="30" customHeight="1" x14ac:dyDescent="0.25">
      <c r="A15" s="118"/>
      <c r="B15" s="118">
        <v>31</v>
      </c>
      <c r="C15" s="118"/>
      <c r="D15" s="110" t="s">
        <v>5</v>
      </c>
      <c r="E15" s="109"/>
      <c r="F15" s="75"/>
      <c r="G15" s="75">
        <f>SUM(G16:G19)</f>
        <v>1345770.3599999999</v>
      </c>
      <c r="H15" s="109"/>
    </row>
    <row r="16" spans="1:9" ht="30" customHeight="1" x14ac:dyDescent="0.25">
      <c r="A16" s="119"/>
      <c r="B16" s="119"/>
      <c r="C16" s="126">
        <v>3111</v>
      </c>
      <c r="D16" s="110" t="s">
        <v>113</v>
      </c>
      <c r="E16" s="109"/>
      <c r="F16" s="75"/>
      <c r="G16" s="75">
        <v>1115028.03</v>
      </c>
      <c r="H16" s="109"/>
    </row>
    <row r="17" spans="1:9" ht="30" customHeight="1" x14ac:dyDescent="0.25">
      <c r="A17" s="102"/>
      <c r="B17" s="112"/>
      <c r="C17" s="120">
        <v>3113</v>
      </c>
      <c r="D17" s="108" t="s">
        <v>68</v>
      </c>
      <c r="E17" s="109"/>
      <c r="F17" s="75"/>
      <c r="G17" s="75">
        <v>1556.39</v>
      </c>
      <c r="H17" s="109"/>
    </row>
    <row r="18" spans="1:9" ht="30" customHeight="1" x14ac:dyDescent="0.25">
      <c r="A18" s="102"/>
      <c r="B18" s="112"/>
      <c r="C18" s="120">
        <v>3121</v>
      </c>
      <c r="D18" s="108" t="s">
        <v>69</v>
      </c>
      <c r="E18" s="109"/>
      <c r="F18" s="75"/>
      <c r="G18" s="75">
        <v>48682.75</v>
      </c>
      <c r="H18" s="109"/>
    </row>
    <row r="19" spans="1:9" ht="30" customHeight="1" x14ac:dyDescent="0.25">
      <c r="A19" s="102"/>
      <c r="B19" s="112"/>
      <c r="C19" s="120">
        <v>3132</v>
      </c>
      <c r="D19" s="108" t="s">
        <v>71</v>
      </c>
      <c r="E19" s="109"/>
      <c r="F19" s="75"/>
      <c r="G19" s="75">
        <v>180503.19</v>
      </c>
      <c r="H19" s="109"/>
    </row>
    <row r="20" spans="1:9" ht="30" customHeight="1" x14ac:dyDescent="0.25">
      <c r="A20" s="102"/>
      <c r="B20" s="112">
        <v>32</v>
      </c>
      <c r="C20" s="120"/>
      <c r="D20" s="110" t="s">
        <v>15</v>
      </c>
      <c r="E20" s="109"/>
      <c r="F20" s="75"/>
      <c r="G20" s="75">
        <f>SUM(G21:G43)</f>
        <v>618675.9</v>
      </c>
      <c r="H20" s="109"/>
    </row>
    <row r="21" spans="1:9" ht="30" customHeight="1" x14ac:dyDescent="0.25">
      <c r="A21" s="102"/>
      <c r="B21" s="112"/>
      <c r="C21" s="120">
        <v>3211</v>
      </c>
      <c r="D21" s="110" t="s">
        <v>38</v>
      </c>
      <c r="E21" s="109"/>
      <c r="F21" s="75"/>
      <c r="G21" s="75">
        <v>22050.06</v>
      </c>
      <c r="H21" s="109"/>
    </row>
    <row r="22" spans="1:9" ht="30" customHeight="1" x14ac:dyDescent="0.25">
      <c r="A22" s="102"/>
      <c r="B22" s="112"/>
      <c r="C22" s="120">
        <v>3212</v>
      </c>
      <c r="D22" s="110" t="s">
        <v>114</v>
      </c>
      <c r="E22" s="109"/>
      <c r="F22" s="75"/>
      <c r="G22" s="75">
        <v>31893.82</v>
      </c>
      <c r="H22" s="109"/>
    </row>
    <row r="23" spans="1:9" ht="30" customHeight="1" x14ac:dyDescent="0.25">
      <c r="A23" s="102"/>
      <c r="B23" s="127"/>
      <c r="C23" s="121">
        <v>3213</v>
      </c>
      <c r="D23" s="102" t="s">
        <v>73</v>
      </c>
      <c r="E23" s="77"/>
      <c r="F23" s="77"/>
      <c r="G23" s="77">
        <v>9609.4</v>
      </c>
      <c r="H23" s="109"/>
    </row>
    <row r="24" spans="1:9" ht="30" customHeight="1" x14ac:dyDescent="0.25">
      <c r="A24" s="102"/>
      <c r="B24" s="127"/>
      <c r="C24" s="121">
        <v>3221</v>
      </c>
      <c r="D24" s="102" t="s">
        <v>75</v>
      </c>
      <c r="E24" s="77"/>
      <c r="F24" s="77"/>
      <c r="G24" s="77">
        <v>5346.44</v>
      </c>
      <c r="H24" s="109"/>
    </row>
    <row r="25" spans="1:9" ht="30" customHeight="1" x14ac:dyDescent="0.25">
      <c r="A25" s="102"/>
      <c r="B25" s="127"/>
      <c r="C25" s="121">
        <v>3222</v>
      </c>
      <c r="D25" s="102" t="s">
        <v>120</v>
      </c>
      <c r="E25" s="77"/>
      <c r="F25" s="77"/>
      <c r="G25" s="77">
        <v>20.95</v>
      </c>
      <c r="H25" s="109"/>
    </row>
    <row r="26" spans="1:9" ht="30" customHeight="1" x14ac:dyDescent="0.25">
      <c r="A26" s="102"/>
      <c r="B26" s="127"/>
      <c r="C26" s="121">
        <v>3223</v>
      </c>
      <c r="D26" s="102" t="s">
        <v>76</v>
      </c>
      <c r="E26" s="77"/>
      <c r="F26" s="77"/>
      <c r="G26" s="77">
        <v>377.75</v>
      </c>
      <c r="H26" s="109"/>
    </row>
    <row r="27" spans="1:9" ht="30" customHeight="1" x14ac:dyDescent="0.25">
      <c r="A27" s="102"/>
      <c r="B27" s="127"/>
      <c r="C27" s="121">
        <v>3224</v>
      </c>
      <c r="D27" s="102" t="s">
        <v>77</v>
      </c>
      <c r="E27" s="77"/>
      <c r="F27" s="77"/>
      <c r="G27" s="77">
        <v>3000</v>
      </c>
      <c r="H27" s="109"/>
    </row>
    <row r="28" spans="1:9" ht="30" customHeight="1" x14ac:dyDescent="0.25">
      <c r="A28" s="102"/>
      <c r="B28" s="127"/>
      <c r="C28" s="121">
        <v>3225</v>
      </c>
      <c r="D28" s="102" t="s">
        <v>78</v>
      </c>
      <c r="E28" s="77"/>
      <c r="F28" s="77"/>
      <c r="G28" s="77">
        <v>149.05000000000001</v>
      </c>
      <c r="H28" s="109"/>
    </row>
    <row r="29" spans="1:9" s="11" customFormat="1" ht="30" customHeight="1" x14ac:dyDescent="0.25">
      <c r="A29" s="102"/>
      <c r="B29" s="128"/>
      <c r="C29" s="129">
        <v>3231</v>
      </c>
      <c r="D29" s="122" t="s">
        <v>80</v>
      </c>
      <c r="E29" s="131"/>
      <c r="F29" s="131"/>
      <c r="G29" s="123">
        <v>14297</v>
      </c>
      <c r="H29" s="109"/>
      <c r="I29" s="130"/>
    </row>
    <row r="30" spans="1:9" s="11" customFormat="1" ht="30" customHeight="1" x14ac:dyDescent="0.25">
      <c r="A30" s="102"/>
      <c r="B30" s="112"/>
      <c r="C30" s="120">
        <v>3232</v>
      </c>
      <c r="D30" s="122" t="s">
        <v>81</v>
      </c>
      <c r="E30" s="131"/>
      <c r="F30" s="131"/>
      <c r="G30" s="123">
        <v>7604.03</v>
      </c>
      <c r="H30" s="109"/>
      <c r="I30" s="130"/>
    </row>
    <row r="31" spans="1:9" s="11" customFormat="1" ht="30" customHeight="1" x14ac:dyDescent="0.25">
      <c r="A31" s="102"/>
      <c r="B31" s="112"/>
      <c r="C31" s="120">
        <v>3233</v>
      </c>
      <c r="D31" s="122" t="s">
        <v>121</v>
      </c>
      <c r="E31" s="131"/>
      <c r="F31" s="131"/>
      <c r="G31" s="123">
        <v>15222.27</v>
      </c>
      <c r="H31" s="109"/>
      <c r="I31" s="130"/>
    </row>
    <row r="32" spans="1:9" s="11" customFormat="1" ht="30" customHeight="1" x14ac:dyDescent="0.25">
      <c r="A32" s="102"/>
      <c r="B32" s="112"/>
      <c r="C32" s="120">
        <v>3235</v>
      </c>
      <c r="D32" s="122" t="s">
        <v>82</v>
      </c>
      <c r="E32" s="131"/>
      <c r="F32" s="131"/>
      <c r="G32" s="123">
        <v>37531.19</v>
      </c>
      <c r="H32" s="109"/>
      <c r="I32" s="130"/>
    </row>
    <row r="33" spans="1:9" s="11" customFormat="1" ht="30" customHeight="1" x14ac:dyDescent="0.25">
      <c r="A33" s="102"/>
      <c r="B33" s="112"/>
      <c r="C33" s="120">
        <v>3236</v>
      </c>
      <c r="D33" s="122" t="s">
        <v>83</v>
      </c>
      <c r="E33" s="131"/>
      <c r="F33" s="131"/>
      <c r="G33" s="123">
        <v>4744.87</v>
      </c>
      <c r="H33" s="109"/>
      <c r="I33" s="130"/>
    </row>
    <row r="34" spans="1:9" s="11" customFormat="1" ht="30" customHeight="1" x14ac:dyDescent="0.25">
      <c r="A34" s="102"/>
      <c r="B34" s="112"/>
      <c r="C34" s="120">
        <v>3237</v>
      </c>
      <c r="D34" s="102" t="s">
        <v>84</v>
      </c>
      <c r="E34" s="77"/>
      <c r="F34" s="77"/>
      <c r="G34" s="77">
        <v>123580.37</v>
      </c>
      <c r="H34" s="109"/>
      <c r="I34" s="130"/>
    </row>
    <row r="35" spans="1:9" s="11" customFormat="1" ht="30" customHeight="1" x14ac:dyDescent="0.25">
      <c r="A35" s="102"/>
      <c r="B35" s="112"/>
      <c r="C35" s="120">
        <v>3238</v>
      </c>
      <c r="D35" s="102" t="s">
        <v>85</v>
      </c>
      <c r="E35" s="77"/>
      <c r="F35" s="77"/>
      <c r="G35" s="77">
        <v>78189.259999999995</v>
      </c>
      <c r="H35" s="109"/>
      <c r="I35" s="130"/>
    </row>
    <row r="36" spans="1:9" s="11" customFormat="1" ht="30" customHeight="1" x14ac:dyDescent="0.25">
      <c r="A36" s="102"/>
      <c r="B36" s="112"/>
      <c r="C36" s="120">
        <v>3239</v>
      </c>
      <c r="D36" s="102" t="s">
        <v>86</v>
      </c>
      <c r="E36" s="77"/>
      <c r="F36" s="77"/>
      <c r="G36" s="77">
        <v>16286.49</v>
      </c>
      <c r="H36" s="109"/>
      <c r="I36" s="130"/>
    </row>
    <row r="37" spans="1:9" s="11" customFormat="1" ht="30" customHeight="1" x14ac:dyDescent="0.25">
      <c r="A37" s="102"/>
      <c r="B37" s="112"/>
      <c r="C37" s="120">
        <v>3291</v>
      </c>
      <c r="D37" s="122" t="s">
        <v>115</v>
      </c>
      <c r="E37" s="77"/>
      <c r="F37" s="77"/>
      <c r="G37" s="77">
        <v>4867.92</v>
      </c>
      <c r="H37" s="109"/>
      <c r="I37" s="130"/>
    </row>
    <row r="38" spans="1:9" s="11" customFormat="1" ht="30" customHeight="1" x14ac:dyDescent="0.25">
      <c r="A38" s="102"/>
      <c r="B38" s="112"/>
      <c r="C38" s="120">
        <v>3292</v>
      </c>
      <c r="D38" s="122" t="s">
        <v>122</v>
      </c>
      <c r="E38" s="77"/>
      <c r="F38" s="77"/>
      <c r="G38" s="77">
        <v>0</v>
      </c>
      <c r="H38" s="109"/>
      <c r="I38" s="130"/>
    </row>
    <row r="39" spans="1:9" ht="30" customHeight="1" x14ac:dyDescent="0.25">
      <c r="A39" s="102"/>
      <c r="B39" s="112"/>
      <c r="C39" s="120">
        <v>3293</v>
      </c>
      <c r="D39" s="102" t="s">
        <v>90</v>
      </c>
      <c r="E39" s="77"/>
      <c r="F39" s="77"/>
      <c r="G39" s="77">
        <v>15739.43</v>
      </c>
      <c r="H39" s="109"/>
    </row>
    <row r="40" spans="1:9" ht="30" customHeight="1" x14ac:dyDescent="0.25">
      <c r="A40" s="102"/>
      <c r="B40" s="112"/>
      <c r="C40" s="120">
        <v>3294</v>
      </c>
      <c r="D40" s="102" t="s">
        <v>91</v>
      </c>
      <c r="E40" s="77"/>
      <c r="F40" s="77"/>
      <c r="G40" s="77">
        <v>223484.45</v>
      </c>
      <c r="H40" s="109"/>
    </row>
    <row r="41" spans="1:9" ht="30" customHeight="1" x14ac:dyDescent="0.25">
      <c r="A41" s="102"/>
      <c r="B41" s="112"/>
      <c r="C41" s="120">
        <v>3295</v>
      </c>
      <c r="D41" s="102" t="s">
        <v>92</v>
      </c>
      <c r="E41" s="77"/>
      <c r="F41" s="77"/>
      <c r="G41" s="77">
        <v>335.65</v>
      </c>
      <c r="H41" s="109"/>
    </row>
    <row r="42" spans="1:9" ht="30" customHeight="1" x14ac:dyDescent="0.25">
      <c r="A42" s="102"/>
      <c r="B42" s="112"/>
      <c r="C42" s="120">
        <v>3296</v>
      </c>
      <c r="D42" s="102" t="s">
        <v>93</v>
      </c>
      <c r="E42" s="77"/>
      <c r="F42" s="77"/>
      <c r="G42" s="77">
        <v>3079.81</v>
      </c>
      <c r="H42" s="109"/>
    </row>
    <row r="43" spans="1:9" ht="30" customHeight="1" x14ac:dyDescent="0.25">
      <c r="A43" s="102"/>
      <c r="B43" s="112"/>
      <c r="C43" s="120">
        <v>3299</v>
      </c>
      <c r="D43" s="102" t="s">
        <v>87</v>
      </c>
      <c r="E43" s="77"/>
      <c r="F43" s="77"/>
      <c r="G43" s="77">
        <v>1265.69</v>
      </c>
      <c r="H43" s="109"/>
    </row>
    <row r="44" spans="1:9" ht="30" customHeight="1" x14ac:dyDescent="0.25">
      <c r="A44" s="102"/>
      <c r="B44" s="112">
        <v>34</v>
      </c>
      <c r="C44" s="120"/>
      <c r="D44" s="102" t="s">
        <v>88</v>
      </c>
      <c r="E44" s="77"/>
      <c r="F44" s="77"/>
      <c r="G44" s="77">
        <f>G45</f>
        <v>480.96</v>
      </c>
      <c r="H44" s="109"/>
    </row>
    <row r="45" spans="1:9" ht="30" customHeight="1" x14ac:dyDescent="0.25">
      <c r="A45" s="102"/>
      <c r="B45" s="112"/>
      <c r="C45" s="120">
        <v>3433</v>
      </c>
      <c r="D45" s="102" t="s">
        <v>96</v>
      </c>
      <c r="E45" s="77"/>
      <c r="F45" s="77"/>
      <c r="G45" s="77">
        <v>480.96</v>
      </c>
      <c r="H45" s="109"/>
    </row>
    <row r="46" spans="1:9" ht="30" customHeight="1" x14ac:dyDescent="0.25">
      <c r="A46" s="102"/>
      <c r="B46" s="112">
        <v>42</v>
      </c>
      <c r="C46" s="120"/>
      <c r="D46" s="122" t="s">
        <v>116</v>
      </c>
      <c r="E46" s="77"/>
      <c r="F46" s="77"/>
      <c r="G46" s="77">
        <f>SUM(G47:G48)</f>
        <v>3300.31</v>
      </c>
      <c r="H46" s="109"/>
    </row>
    <row r="47" spans="1:9" ht="30" customHeight="1" x14ac:dyDescent="0.25">
      <c r="A47" s="102"/>
      <c r="B47" s="112"/>
      <c r="C47" s="120">
        <v>4221</v>
      </c>
      <c r="D47" s="122" t="s">
        <v>123</v>
      </c>
      <c r="E47" s="77"/>
      <c r="F47" s="77"/>
      <c r="G47" s="77">
        <v>1999.81</v>
      </c>
      <c r="H47" s="109"/>
    </row>
    <row r="48" spans="1:9" ht="30" customHeight="1" x14ac:dyDescent="0.25">
      <c r="A48" s="102"/>
      <c r="B48" s="112"/>
      <c r="C48" s="120">
        <v>4223</v>
      </c>
      <c r="D48" s="122" t="s">
        <v>102</v>
      </c>
      <c r="E48" s="77"/>
      <c r="F48" s="77"/>
      <c r="G48" s="77">
        <v>1300.5</v>
      </c>
      <c r="H48" s="109"/>
    </row>
    <row r="49" spans="1:9" ht="30" customHeight="1" x14ac:dyDescent="0.25">
      <c r="A49" s="115" t="s">
        <v>117</v>
      </c>
      <c r="B49" s="115"/>
      <c r="C49" s="115"/>
      <c r="D49" s="124" t="s">
        <v>118</v>
      </c>
      <c r="E49" s="74">
        <v>16500</v>
      </c>
      <c r="F49" s="74">
        <v>16045</v>
      </c>
      <c r="G49" s="74">
        <f>G50</f>
        <v>14543.68</v>
      </c>
      <c r="H49" s="109">
        <f t="shared" ref="H49" si="4">G49/F49*100</f>
        <v>90.643066375818009</v>
      </c>
    </row>
    <row r="50" spans="1:9" ht="30" customHeight="1" x14ac:dyDescent="0.25">
      <c r="A50" s="115">
        <v>11</v>
      </c>
      <c r="B50" s="115"/>
      <c r="C50" s="115"/>
      <c r="D50" s="124" t="s">
        <v>112</v>
      </c>
      <c r="E50" s="74"/>
      <c r="F50" s="74"/>
      <c r="G50" s="74">
        <f>G51</f>
        <v>14543.68</v>
      </c>
      <c r="H50" s="109"/>
    </row>
    <row r="51" spans="1:9" ht="30" customHeight="1" x14ac:dyDescent="0.25">
      <c r="A51" s="118"/>
      <c r="B51" s="118">
        <v>42</v>
      </c>
      <c r="C51" s="118"/>
      <c r="D51" s="122" t="s">
        <v>116</v>
      </c>
      <c r="E51" s="77"/>
      <c r="F51" s="77"/>
      <c r="G51" s="77">
        <f>SUM(G52:G53)</f>
        <v>14543.68</v>
      </c>
      <c r="H51" s="109"/>
    </row>
    <row r="52" spans="1:9" s="1" customFormat="1" ht="28.5" customHeight="1" x14ac:dyDescent="0.25">
      <c r="A52" s="102"/>
      <c r="B52" s="102"/>
      <c r="C52" s="120">
        <v>4221</v>
      </c>
      <c r="D52" s="122" t="s">
        <v>123</v>
      </c>
      <c r="E52" s="77"/>
      <c r="F52" s="77"/>
      <c r="G52" s="77">
        <v>7643.1</v>
      </c>
      <c r="H52" s="109"/>
      <c r="I52" s="39"/>
    </row>
    <row r="53" spans="1:9" ht="30" customHeight="1" x14ac:dyDescent="0.25">
      <c r="A53" s="118"/>
      <c r="B53" s="118"/>
      <c r="C53" s="120">
        <v>4262</v>
      </c>
      <c r="D53" s="122" t="s">
        <v>7</v>
      </c>
      <c r="E53" s="77"/>
      <c r="F53" s="77"/>
      <c r="G53" s="77">
        <v>6900.58</v>
      </c>
      <c r="H53" s="109"/>
    </row>
    <row r="54" spans="1:9" x14ac:dyDescent="0.25">
      <c r="G54" s="70"/>
      <c r="H54" s="70"/>
    </row>
    <row r="55" spans="1:9" x14ac:dyDescent="0.25">
      <c r="G55" s="70"/>
      <c r="H55" s="70"/>
    </row>
    <row r="56" spans="1:9" x14ac:dyDescent="0.25">
      <c r="G56" s="70"/>
      <c r="H56" s="70"/>
    </row>
    <row r="57" spans="1:9" x14ac:dyDescent="0.25">
      <c r="G57" s="70"/>
      <c r="H57" s="70"/>
    </row>
    <row r="58" spans="1:9" x14ac:dyDescent="0.25">
      <c r="G58" s="70"/>
      <c r="H58" s="70"/>
    </row>
    <row r="59" spans="1:9" x14ac:dyDescent="0.25">
      <c r="G59" s="70"/>
      <c r="H59" s="70"/>
    </row>
    <row r="60" spans="1:9" x14ac:dyDescent="0.25">
      <c r="G60" s="70"/>
      <c r="H60" s="70"/>
    </row>
    <row r="61" spans="1:9" x14ac:dyDescent="0.25">
      <c r="G61" s="70"/>
      <c r="H61" s="70"/>
    </row>
    <row r="62" spans="1:9" x14ac:dyDescent="0.25">
      <c r="G62" s="70"/>
      <c r="H62" s="70"/>
    </row>
    <row r="63" spans="1:9" x14ac:dyDescent="0.25">
      <c r="G63" s="70"/>
      <c r="H63" s="70"/>
    </row>
    <row r="64" spans="1:9" x14ac:dyDescent="0.25">
      <c r="G64" s="70"/>
      <c r="H64" s="70"/>
    </row>
    <row r="65" spans="7:8" x14ac:dyDescent="0.25">
      <c r="G65" s="70"/>
      <c r="H65" s="70"/>
    </row>
    <row r="66" spans="7:8" x14ac:dyDescent="0.25">
      <c r="G66" s="70"/>
      <c r="H66" s="70"/>
    </row>
  </sheetData>
  <mergeCells count="1">
    <mergeCell ref="A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"/>
  <sheetViews>
    <sheetView zoomScale="90" zoomScaleNormal="90" workbookViewId="0">
      <selection activeCell="L16" sqref="L16"/>
    </sheetView>
  </sheetViews>
  <sheetFormatPr defaultRowHeight="15.75" x14ac:dyDescent="0.25"/>
  <cols>
    <col min="1" max="1" width="5.85546875" style="168" customWidth="1"/>
    <col min="2" max="2" width="12.5703125" style="184" customWidth="1"/>
    <col min="3" max="3" width="21.7109375" style="168" customWidth="1"/>
    <col min="4" max="4" width="16.28515625" style="168" customWidth="1"/>
    <col min="5" max="5" width="20" style="169" customWidth="1"/>
    <col min="6" max="6" width="35.5703125" style="168" bestFit="1" customWidth="1"/>
    <col min="7" max="7" width="37" style="168" customWidth="1"/>
    <col min="8" max="8" width="9.140625" style="168" customWidth="1"/>
    <col min="9" max="9" width="20.42578125" style="170" customWidth="1"/>
    <col min="10" max="10" width="12.28515625" style="171" bestFit="1" customWidth="1"/>
    <col min="11" max="11" width="22" style="168" bestFit="1" customWidth="1"/>
    <col min="12" max="12" width="18.5703125" style="132" bestFit="1" customWidth="1"/>
    <col min="13" max="13" width="17.28515625" style="132" bestFit="1" customWidth="1"/>
    <col min="14" max="14" width="14.28515625" style="132" bestFit="1" customWidth="1"/>
    <col min="15" max="16384" width="9.140625" style="132"/>
  </cols>
  <sheetData>
    <row r="1" spans="1:14" s="134" customFormat="1" ht="42" customHeight="1" x14ac:dyDescent="0.25">
      <c r="A1" s="187" t="s">
        <v>156</v>
      </c>
      <c r="B1" s="174"/>
      <c r="C1" s="174"/>
      <c r="D1" s="188"/>
      <c r="E1" s="189"/>
      <c r="F1" s="188"/>
      <c r="G1" s="188"/>
      <c r="H1" s="188"/>
      <c r="I1" s="190"/>
      <c r="J1" s="191"/>
      <c r="K1" s="188"/>
    </row>
    <row r="2" spans="1:14" ht="20.100000000000001" customHeight="1" x14ac:dyDescent="0.25">
      <c r="A2" s="145"/>
      <c r="B2" s="172"/>
      <c r="C2" s="173"/>
      <c r="D2" s="173"/>
    </row>
    <row r="3" spans="1:14" s="144" customFormat="1" ht="30" customHeight="1" x14ac:dyDescent="0.25">
      <c r="A3" s="302" t="s">
        <v>157</v>
      </c>
      <c r="B3" s="302"/>
      <c r="C3" s="302"/>
      <c r="D3" s="302"/>
      <c r="E3" s="302"/>
      <c r="F3" s="302"/>
      <c r="G3" s="302"/>
      <c r="H3" s="302"/>
      <c r="I3" s="302"/>
      <c r="J3" s="302"/>
      <c r="K3" s="174"/>
    </row>
    <row r="4" spans="1:14" ht="30" customHeight="1" x14ac:dyDescent="0.25">
      <c r="A4" s="175"/>
      <c r="B4" s="172"/>
      <c r="C4" s="173"/>
      <c r="D4" s="175"/>
    </row>
    <row r="5" spans="1:14" s="136" customFormat="1" ht="30" customHeight="1" x14ac:dyDescent="0.25">
      <c r="A5" s="299" t="s">
        <v>155</v>
      </c>
      <c r="B5" s="299" t="s">
        <v>154</v>
      </c>
      <c r="C5" s="298"/>
      <c r="D5" s="299" t="s">
        <v>153</v>
      </c>
      <c r="E5" s="299" t="s">
        <v>152</v>
      </c>
      <c r="F5" s="299" t="s">
        <v>151</v>
      </c>
      <c r="G5" s="146" t="s">
        <v>150</v>
      </c>
      <c r="H5" s="299" t="s">
        <v>149</v>
      </c>
      <c r="I5" s="297" t="s">
        <v>148</v>
      </c>
      <c r="J5" s="297" t="s">
        <v>147</v>
      </c>
      <c r="K5" s="168"/>
    </row>
    <row r="6" spans="1:14" s="136" customFormat="1" ht="30" customHeight="1" x14ac:dyDescent="0.25">
      <c r="A6" s="299"/>
      <c r="B6" s="146" t="s">
        <v>146</v>
      </c>
      <c r="C6" s="147" t="s">
        <v>145</v>
      </c>
      <c r="D6" s="299"/>
      <c r="E6" s="300"/>
      <c r="F6" s="298"/>
      <c r="G6" s="146" t="s">
        <v>144</v>
      </c>
      <c r="H6" s="298"/>
      <c r="I6" s="298"/>
      <c r="J6" s="298"/>
      <c r="K6" s="168"/>
      <c r="L6" s="143"/>
    </row>
    <row r="7" spans="1:14" s="136" customFormat="1" ht="30" customHeight="1" x14ac:dyDescent="0.25">
      <c r="A7" s="146">
        <v>1</v>
      </c>
      <c r="B7" s="146">
        <v>2</v>
      </c>
      <c r="C7" s="146">
        <v>3</v>
      </c>
      <c r="D7" s="146">
        <v>4</v>
      </c>
      <c r="E7" s="146">
        <v>5</v>
      </c>
      <c r="F7" s="146">
        <v>6</v>
      </c>
      <c r="G7" s="146">
        <v>7</v>
      </c>
      <c r="H7" s="148">
        <v>8</v>
      </c>
      <c r="I7" s="149">
        <v>9</v>
      </c>
      <c r="J7" s="149">
        <v>10</v>
      </c>
      <c r="K7" s="168"/>
    </row>
    <row r="8" spans="1:14" s="136" customFormat="1" ht="30" customHeight="1" x14ac:dyDescent="0.25">
      <c r="A8" s="150"/>
      <c r="B8" s="151"/>
      <c r="C8" s="152"/>
      <c r="D8" s="153"/>
      <c r="E8" s="151"/>
      <c r="F8" s="152"/>
      <c r="G8" s="152"/>
      <c r="H8" s="154"/>
      <c r="I8" s="155"/>
      <c r="J8" s="156"/>
      <c r="K8" s="176"/>
      <c r="L8" s="138"/>
      <c r="M8" s="138"/>
      <c r="N8" s="142"/>
    </row>
    <row r="9" spans="1:14" s="136" customFormat="1" ht="30" customHeight="1" x14ac:dyDescent="0.25">
      <c r="A9" s="150"/>
      <c r="B9" s="151"/>
      <c r="C9" s="152"/>
      <c r="D9" s="153"/>
      <c r="E9" s="151"/>
      <c r="F9" s="152"/>
      <c r="G9" s="152"/>
      <c r="H9" s="154"/>
      <c r="I9" s="155"/>
      <c r="J9" s="156"/>
      <c r="K9" s="177"/>
      <c r="L9" s="138"/>
      <c r="M9" s="138"/>
      <c r="N9" s="142"/>
    </row>
    <row r="10" spans="1:14" s="139" customFormat="1" ht="30" customHeight="1" x14ac:dyDescent="0.25">
      <c r="A10" s="301" t="s">
        <v>143</v>
      </c>
      <c r="B10" s="301"/>
      <c r="C10" s="301"/>
      <c r="D10" s="301"/>
      <c r="E10" s="301"/>
      <c r="F10" s="301"/>
      <c r="G10" s="301"/>
      <c r="H10" s="301"/>
      <c r="I10" s="157"/>
      <c r="J10" s="157"/>
      <c r="K10" s="178"/>
      <c r="L10" s="141"/>
      <c r="M10" s="140"/>
    </row>
    <row r="11" spans="1:14" s="136" customFormat="1" ht="30" customHeight="1" x14ac:dyDescent="0.25">
      <c r="A11" s="158"/>
      <c r="B11" s="159"/>
      <c r="C11" s="160"/>
      <c r="D11" s="158"/>
      <c r="E11" s="159"/>
      <c r="F11" s="160"/>
      <c r="G11" s="161"/>
      <c r="H11" s="162"/>
      <c r="I11" s="163"/>
      <c r="J11" s="163"/>
      <c r="K11" s="179"/>
      <c r="L11" s="138"/>
      <c r="M11" s="137"/>
    </row>
    <row r="12" spans="1:14" s="133" customFormat="1" ht="30" customHeight="1" x14ac:dyDescent="0.25">
      <c r="A12" s="180"/>
      <c r="B12" s="181"/>
      <c r="C12" s="180"/>
      <c r="D12" s="180"/>
      <c r="E12" s="180"/>
      <c r="F12" s="180"/>
      <c r="G12" s="180"/>
      <c r="H12" s="180"/>
      <c r="I12" s="182"/>
      <c r="J12" s="183"/>
      <c r="K12" s="167"/>
      <c r="L12" s="135"/>
      <c r="M12" s="134"/>
    </row>
    <row r="13" spans="1:14" ht="12.75" customHeight="1" x14ac:dyDescent="0.25">
      <c r="G13" s="173"/>
    </row>
    <row r="14" spans="1:14" ht="13.5" customHeight="1" x14ac:dyDescent="0.25">
      <c r="E14" s="296"/>
      <c r="G14" s="173"/>
    </row>
    <row r="15" spans="1:14" ht="12.75" customHeight="1" x14ac:dyDescent="0.25">
      <c r="E15" s="296"/>
      <c r="G15" s="173"/>
    </row>
    <row r="16" spans="1:14" x14ac:dyDescent="0.25">
      <c r="G16" s="173"/>
    </row>
    <row r="17" spans="5:9" x14ac:dyDescent="0.25">
      <c r="G17" s="164"/>
      <c r="H17" s="165"/>
      <c r="I17" s="166"/>
    </row>
    <row r="18" spans="5:9" x14ac:dyDescent="0.25">
      <c r="G18" s="164"/>
      <c r="H18" s="165"/>
      <c r="I18" s="166"/>
    </row>
    <row r="19" spans="5:9" x14ac:dyDescent="0.25">
      <c r="E19" s="185"/>
      <c r="F19" s="186"/>
      <c r="G19" s="164"/>
      <c r="H19" s="165"/>
      <c r="I19" s="166"/>
    </row>
    <row r="20" spans="5:9" x14ac:dyDescent="0.25">
      <c r="E20" s="185"/>
      <c r="F20" s="186"/>
      <c r="G20" s="164"/>
      <c r="H20" s="165"/>
      <c r="I20" s="166"/>
    </row>
    <row r="21" spans="5:9" x14ac:dyDescent="0.25">
      <c r="E21" s="185"/>
      <c r="F21" s="164"/>
      <c r="G21" s="164"/>
      <c r="H21" s="165"/>
      <c r="I21" s="166"/>
    </row>
    <row r="22" spans="5:9" x14ac:dyDescent="0.25">
      <c r="E22" s="185"/>
      <c r="F22" s="186"/>
      <c r="G22" s="164"/>
      <c r="H22" s="165"/>
      <c r="I22" s="166"/>
    </row>
    <row r="23" spans="5:9" x14ac:dyDescent="0.25">
      <c r="E23" s="185"/>
      <c r="F23" s="186"/>
      <c r="G23" s="164"/>
      <c r="H23" s="165"/>
      <c r="I23" s="166"/>
    </row>
    <row r="24" spans="5:9" x14ac:dyDescent="0.25">
      <c r="E24" s="185"/>
      <c r="F24" s="186"/>
      <c r="G24" s="173"/>
    </row>
    <row r="25" spans="5:9" x14ac:dyDescent="0.25">
      <c r="G25" s="173"/>
    </row>
    <row r="26" spans="5:9" x14ac:dyDescent="0.25">
      <c r="G26" s="173"/>
    </row>
    <row r="27" spans="5:9" x14ac:dyDescent="0.25">
      <c r="G27" s="173"/>
    </row>
    <row r="28" spans="5:9" x14ac:dyDescent="0.25">
      <c r="G28" s="173"/>
    </row>
    <row r="29" spans="5:9" x14ac:dyDescent="0.25">
      <c r="G29" s="173"/>
    </row>
    <row r="30" spans="5:9" x14ac:dyDescent="0.25">
      <c r="G30" s="173"/>
    </row>
    <row r="31" spans="5:9" x14ac:dyDescent="0.25">
      <c r="G31" s="173"/>
    </row>
    <row r="32" spans="5:9" x14ac:dyDescent="0.25">
      <c r="G32" s="173"/>
    </row>
    <row r="33" spans="7:7" x14ac:dyDescent="0.25">
      <c r="G33" s="173"/>
    </row>
    <row r="34" spans="7:7" x14ac:dyDescent="0.25">
      <c r="G34" s="173"/>
    </row>
    <row r="35" spans="7:7" x14ac:dyDescent="0.25">
      <c r="G35" s="173"/>
    </row>
    <row r="36" spans="7:7" x14ac:dyDescent="0.25">
      <c r="G36" s="173"/>
    </row>
    <row r="37" spans="7:7" x14ac:dyDescent="0.25">
      <c r="G37" s="173"/>
    </row>
    <row r="38" spans="7:7" x14ac:dyDescent="0.25">
      <c r="G38" s="173"/>
    </row>
    <row r="39" spans="7:7" x14ac:dyDescent="0.25">
      <c r="G39" s="173"/>
    </row>
    <row r="40" spans="7:7" x14ac:dyDescent="0.25">
      <c r="G40" s="173"/>
    </row>
    <row r="41" spans="7:7" x14ac:dyDescent="0.25">
      <c r="G41" s="173"/>
    </row>
    <row r="42" spans="7:7" x14ac:dyDescent="0.25">
      <c r="G42" s="173"/>
    </row>
    <row r="43" spans="7:7" x14ac:dyDescent="0.25">
      <c r="G43" s="173"/>
    </row>
    <row r="44" spans="7:7" x14ac:dyDescent="0.25">
      <c r="G44" s="173"/>
    </row>
    <row r="45" spans="7:7" x14ac:dyDescent="0.25">
      <c r="G45" s="173"/>
    </row>
    <row r="46" spans="7:7" x14ac:dyDescent="0.25">
      <c r="G46" s="173"/>
    </row>
    <row r="47" spans="7:7" x14ac:dyDescent="0.25">
      <c r="G47" s="173"/>
    </row>
    <row r="48" spans="7:7" x14ac:dyDescent="0.25">
      <c r="G48" s="173"/>
    </row>
    <row r="49" spans="7:7" x14ac:dyDescent="0.25">
      <c r="G49" s="173"/>
    </row>
    <row r="50" spans="7:7" x14ac:dyDescent="0.25">
      <c r="G50" s="173"/>
    </row>
    <row r="51" spans="7:7" x14ac:dyDescent="0.25">
      <c r="G51" s="173"/>
    </row>
    <row r="52" spans="7:7" x14ac:dyDescent="0.25">
      <c r="G52" s="173"/>
    </row>
    <row r="53" spans="7:7" x14ac:dyDescent="0.25">
      <c r="G53" s="173"/>
    </row>
    <row r="54" spans="7:7" x14ac:dyDescent="0.25">
      <c r="G54" s="173"/>
    </row>
    <row r="55" spans="7:7" x14ac:dyDescent="0.25">
      <c r="G55" s="173"/>
    </row>
    <row r="56" spans="7:7" x14ac:dyDescent="0.25">
      <c r="G56" s="173"/>
    </row>
    <row r="57" spans="7:7" x14ac:dyDescent="0.25">
      <c r="G57" s="173"/>
    </row>
    <row r="58" spans="7:7" x14ac:dyDescent="0.25">
      <c r="G58" s="173"/>
    </row>
    <row r="59" spans="7:7" x14ac:dyDescent="0.25">
      <c r="G59" s="173"/>
    </row>
    <row r="60" spans="7:7" x14ac:dyDescent="0.25">
      <c r="G60" s="173"/>
    </row>
    <row r="61" spans="7:7" x14ac:dyDescent="0.25">
      <c r="G61" s="173"/>
    </row>
    <row r="62" spans="7:7" x14ac:dyDescent="0.25">
      <c r="G62" s="173"/>
    </row>
    <row r="63" spans="7:7" x14ac:dyDescent="0.25">
      <c r="G63" s="173"/>
    </row>
    <row r="64" spans="7:7" x14ac:dyDescent="0.25">
      <c r="G64" s="173"/>
    </row>
    <row r="65" spans="7:7" x14ac:dyDescent="0.25">
      <c r="G65" s="173"/>
    </row>
    <row r="66" spans="7:7" x14ac:dyDescent="0.25">
      <c r="G66" s="173"/>
    </row>
    <row r="67" spans="7:7" x14ac:dyDescent="0.25">
      <c r="G67" s="173"/>
    </row>
    <row r="68" spans="7:7" x14ac:dyDescent="0.25">
      <c r="G68" s="173"/>
    </row>
    <row r="69" spans="7:7" x14ac:dyDescent="0.25">
      <c r="G69" s="173"/>
    </row>
    <row r="70" spans="7:7" x14ac:dyDescent="0.25">
      <c r="G70" s="173"/>
    </row>
    <row r="71" spans="7:7" x14ac:dyDescent="0.25">
      <c r="G71" s="173"/>
    </row>
    <row r="72" spans="7:7" x14ac:dyDescent="0.25">
      <c r="G72" s="173"/>
    </row>
    <row r="73" spans="7:7" x14ac:dyDescent="0.25">
      <c r="G73" s="173"/>
    </row>
    <row r="74" spans="7:7" x14ac:dyDescent="0.25">
      <c r="G74" s="173"/>
    </row>
    <row r="75" spans="7:7" x14ac:dyDescent="0.25">
      <c r="G75" s="173"/>
    </row>
    <row r="76" spans="7:7" x14ac:dyDescent="0.25">
      <c r="G76" s="173"/>
    </row>
    <row r="77" spans="7:7" x14ac:dyDescent="0.25">
      <c r="G77" s="173"/>
    </row>
    <row r="78" spans="7:7" x14ac:dyDescent="0.25">
      <c r="G78" s="173"/>
    </row>
    <row r="79" spans="7:7" x14ac:dyDescent="0.25">
      <c r="G79" s="173"/>
    </row>
    <row r="80" spans="7:7" x14ac:dyDescent="0.25">
      <c r="G80" s="173"/>
    </row>
    <row r="81" spans="7:7" x14ac:dyDescent="0.25">
      <c r="G81" s="173"/>
    </row>
    <row r="82" spans="7:7" x14ac:dyDescent="0.25">
      <c r="G82" s="173"/>
    </row>
    <row r="83" spans="7:7" x14ac:dyDescent="0.25">
      <c r="G83" s="173"/>
    </row>
    <row r="84" spans="7:7" x14ac:dyDescent="0.25">
      <c r="G84" s="173"/>
    </row>
    <row r="85" spans="7:7" x14ac:dyDescent="0.25">
      <c r="G85" s="173"/>
    </row>
    <row r="86" spans="7:7" x14ac:dyDescent="0.25">
      <c r="G86" s="173"/>
    </row>
    <row r="87" spans="7:7" x14ac:dyDescent="0.25">
      <c r="G87" s="173"/>
    </row>
    <row r="88" spans="7:7" x14ac:dyDescent="0.25">
      <c r="G88" s="173"/>
    </row>
    <row r="89" spans="7:7" x14ac:dyDescent="0.25">
      <c r="G89" s="173"/>
    </row>
    <row r="90" spans="7:7" x14ac:dyDescent="0.25">
      <c r="G90" s="173"/>
    </row>
    <row r="91" spans="7:7" x14ac:dyDescent="0.25">
      <c r="G91" s="173"/>
    </row>
    <row r="92" spans="7:7" x14ac:dyDescent="0.25">
      <c r="G92" s="173"/>
    </row>
    <row r="93" spans="7:7" x14ac:dyDescent="0.25">
      <c r="G93" s="173"/>
    </row>
    <row r="94" spans="7:7" x14ac:dyDescent="0.25">
      <c r="G94" s="173"/>
    </row>
    <row r="95" spans="7:7" x14ac:dyDescent="0.25">
      <c r="G95" s="173"/>
    </row>
    <row r="96" spans="7:7" x14ac:dyDescent="0.25">
      <c r="G96" s="173"/>
    </row>
    <row r="97" spans="7:7" x14ac:dyDescent="0.25">
      <c r="G97" s="173"/>
    </row>
    <row r="98" spans="7:7" x14ac:dyDescent="0.25">
      <c r="G98" s="173"/>
    </row>
    <row r="99" spans="7:7" x14ac:dyDescent="0.25">
      <c r="G99" s="173"/>
    </row>
    <row r="100" spans="7:7" x14ac:dyDescent="0.25">
      <c r="G100" s="173"/>
    </row>
    <row r="101" spans="7:7" x14ac:dyDescent="0.25">
      <c r="G101" s="173"/>
    </row>
    <row r="102" spans="7:7" x14ac:dyDescent="0.25">
      <c r="G102" s="173"/>
    </row>
    <row r="103" spans="7:7" x14ac:dyDescent="0.25">
      <c r="G103" s="173"/>
    </row>
    <row r="104" spans="7:7" x14ac:dyDescent="0.25">
      <c r="G104" s="173"/>
    </row>
    <row r="105" spans="7:7" x14ac:dyDescent="0.25">
      <c r="G105" s="173"/>
    </row>
    <row r="106" spans="7:7" x14ac:dyDescent="0.25">
      <c r="G106" s="173"/>
    </row>
    <row r="107" spans="7:7" x14ac:dyDescent="0.25">
      <c r="G107" s="173"/>
    </row>
    <row r="108" spans="7:7" x14ac:dyDescent="0.25">
      <c r="G108" s="173"/>
    </row>
    <row r="109" spans="7:7" x14ac:dyDescent="0.25">
      <c r="G109" s="173"/>
    </row>
    <row r="110" spans="7:7" x14ac:dyDescent="0.25">
      <c r="G110" s="173"/>
    </row>
    <row r="111" spans="7:7" x14ac:dyDescent="0.25">
      <c r="G111" s="173"/>
    </row>
    <row r="112" spans="7:7" x14ac:dyDescent="0.25">
      <c r="G112" s="173"/>
    </row>
    <row r="113" spans="7:7" x14ac:dyDescent="0.25">
      <c r="G113" s="173"/>
    </row>
    <row r="114" spans="7:7" x14ac:dyDescent="0.25">
      <c r="G114" s="173"/>
    </row>
    <row r="115" spans="7:7" x14ac:dyDescent="0.25">
      <c r="G115" s="173"/>
    </row>
    <row r="116" spans="7:7" x14ac:dyDescent="0.25">
      <c r="G116" s="173"/>
    </row>
    <row r="117" spans="7:7" x14ac:dyDescent="0.25">
      <c r="G117" s="173"/>
    </row>
    <row r="118" spans="7:7" x14ac:dyDescent="0.25">
      <c r="G118" s="173"/>
    </row>
    <row r="119" spans="7:7" x14ac:dyDescent="0.25">
      <c r="G119" s="173"/>
    </row>
    <row r="120" spans="7:7" x14ac:dyDescent="0.25">
      <c r="G120" s="173"/>
    </row>
    <row r="121" spans="7:7" x14ac:dyDescent="0.25">
      <c r="G121" s="173"/>
    </row>
    <row r="122" spans="7:7" x14ac:dyDescent="0.25">
      <c r="G122" s="173"/>
    </row>
    <row r="123" spans="7:7" x14ac:dyDescent="0.25">
      <c r="G123" s="173"/>
    </row>
    <row r="124" spans="7:7" x14ac:dyDescent="0.25">
      <c r="G124" s="173"/>
    </row>
    <row r="125" spans="7:7" x14ac:dyDescent="0.25">
      <c r="G125" s="173"/>
    </row>
    <row r="126" spans="7:7" x14ac:dyDescent="0.25">
      <c r="G126" s="173"/>
    </row>
    <row r="127" spans="7:7" x14ac:dyDescent="0.25">
      <c r="G127" s="173"/>
    </row>
    <row r="128" spans="7:7" x14ac:dyDescent="0.25">
      <c r="G128" s="173"/>
    </row>
    <row r="129" spans="7:7" x14ac:dyDescent="0.25">
      <c r="G129" s="173"/>
    </row>
    <row r="130" spans="7:7" x14ac:dyDescent="0.25">
      <c r="G130" s="173"/>
    </row>
    <row r="131" spans="7:7" x14ac:dyDescent="0.25">
      <c r="G131" s="173"/>
    </row>
    <row r="132" spans="7:7" x14ac:dyDescent="0.25">
      <c r="G132" s="173"/>
    </row>
    <row r="133" spans="7:7" x14ac:dyDescent="0.25">
      <c r="G133" s="173"/>
    </row>
    <row r="134" spans="7:7" x14ac:dyDescent="0.25">
      <c r="G134" s="173"/>
    </row>
    <row r="135" spans="7:7" x14ac:dyDescent="0.25">
      <c r="G135" s="173"/>
    </row>
    <row r="136" spans="7:7" x14ac:dyDescent="0.25">
      <c r="G136" s="173"/>
    </row>
    <row r="137" spans="7:7" x14ac:dyDescent="0.25">
      <c r="G137" s="173"/>
    </row>
    <row r="138" spans="7:7" x14ac:dyDescent="0.25">
      <c r="G138" s="173"/>
    </row>
    <row r="139" spans="7:7" x14ac:dyDescent="0.25">
      <c r="G139" s="173"/>
    </row>
    <row r="140" spans="7:7" x14ac:dyDescent="0.25">
      <c r="G140" s="173"/>
    </row>
    <row r="141" spans="7:7" x14ac:dyDescent="0.25">
      <c r="G141" s="173"/>
    </row>
    <row r="142" spans="7:7" x14ac:dyDescent="0.25">
      <c r="G142" s="173"/>
    </row>
    <row r="143" spans="7:7" x14ac:dyDescent="0.25">
      <c r="G143" s="173"/>
    </row>
    <row r="144" spans="7:7" x14ac:dyDescent="0.25">
      <c r="G144" s="173"/>
    </row>
    <row r="145" spans="7:7" x14ac:dyDescent="0.25">
      <c r="G145" s="173"/>
    </row>
    <row r="146" spans="7:7" x14ac:dyDescent="0.25">
      <c r="G146" s="173"/>
    </row>
    <row r="147" spans="7:7" x14ac:dyDescent="0.25">
      <c r="G147" s="173"/>
    </row>
    <row r="148" spans="7:7" x14ac:dyDescent="0.25">
      <c r="G148" s="173"/>
    </row>
    <row r="149" spans="7:7" x14ac:dyDescent="0.25">
      <c r="G149" s="173"/>
    </row>
    <row r="150" spans="7:7" x14ac:dyDescent="0.25">
      <c r="G150" s="173"/>
    </row>
    <row r="151" spans="7:7" x14ac:dyDescent="0.25">
      <c r="G151" s="173"/>
    </row>
    <row r="152" spans="7:7" x14ac:dyDescent="0.25">
      <c r="G152" s="173"/>
    </row>
    <row r="153" spans="7:7" x14ac:dyDescent="0.25">
      <c r="G153" s="173"/>
    </row>
    <row r="154" spans="7:7" x14ac:dyDescent="0.25">
      <c r="G154" s="173"/>
    </row>
    <row r="155" spans="7:7" x14ac:dyDescent="0.25">
      <c r="G155" s="173"/>
    </row>
    <row r="156" spans="7:7" x14ac:dyDescent="0.25">
      <c r="G156" s="173"/>
    </row>
    <row r="157" spans="7:7" x14ac:dyDescent="0.25">
      <c r="G157" s="173"/>
    </row>
    <row r="158" spans="7:7" x14ac:dyDescent="0.25">
      <c r="G158" s="173"/>
    </row>
    <row r="159" spans="7:7" x14ac:dyDescent="0.25">
      <c r="G159" s="173"/>
    </row>
    <row r="160" spans="7:7" x14ac:dyDescent="0.25">
      <c r="G160" s="173"/>
    </row>
    <row r="161" spans="7:7" x14ac:dyDescent="0.25">
      <c r="G161" s="173"/>
    </row>
    <row r="162" spans="7:7" x14ac:dyDescent="0.25">
      <c r="G162" s="173"/>
    </row>
    <row r="163" spans="7:7" x14ac:dyDescent="0.25">
      <c r="G163" s="173"/>
    </row>
    <row r="164" spans="7:7" x14ac:dyDescent="0.25">
      <c r="G164" s="173"/>
    </row>
    <row r="165" spans="7:7" x14ac:dyDescent="0.25">
      <c r="G165" s="173"/>
    </row>
    <row r="166" spans="7:7" x14ac:dyDescent="0.25">
      <c r="G166" s="173"/>
    </row>
    <row r="167" spans="7:7" x14ac:dyDescent="0.25">
      <c r="G167" s="173"/>
    </row>
    <row r="168" spans="7:7" x14ac:dyDescent="0.25">
      <c r="G168" s="173"/>
    </row>
    <row r="169" spans="7:7" x14ac:dyDescent="0.25">
      <c r="G169" s="173"/>
    </row>
    <row r="170" spans="7:7" x14ac:dyDescent="0.25">
      <c r="G170" s="173"/>
    </row>
    <row r="171" spans="7:7" x14ac:dyDescent="0.25">
      <c r="G171" s="173"/>
    </row>
    <row r="172" spans="7:7" x14ac:dyDescent="0.25">
      <c r="G172" s="173"/>
    </row>
    <row r="173" spans="7:7" x14ac:dyDescent="0.25">
      <c r="G173" s="173"/>
    </row>
    <row r="174" spans="7:7" x14ac:dyDescent="0.25">
      <c r="G174" s="173"/>
    </row>
    <row r="175" spans="7:7" x14ac:dyDescent="0.25">
      <c r="G175" s="173"/>
    </row>
    <row r="176" spans="7:7" x14ac:dyDescent="0.25">
      <c r="G176" s="173"/>
    </row>
    <row r="177" spans="7:7" x14ac:dyDescent="0.25">
      <c r="G177" s="173"/>
    </row>
    <row r="178" spans="7:7" x14ac:dyDescent="0.25">
      <c r="G178" s="173"/>
    </row>
    <row r="179" spans="7:7" x14ac:dyDescent="0.25">
      <c r="G179" s="173"/>
    </row>
    <row r="180" spans="7:7" x14ac:dyDescent="0.25">
      <c r="G180" s="173"/>
    </row>
    <row r="181" spans="7:7" x14ac:dyDescent="0.25">
      <c r="G181" s="173"/>
    </row>
    <row r="182" spans="7:7" x14ac:dyDescent="0.25">
      <c r="G182" s="173"/>
    </row>
    <row r="183" spans="7:7" x14ac:dyDescent="0.25">
      <c r="G183" s="173"/>
    </row>
    <row r="184" spans="7:7" x14ac:dyDescent="0.25">
      <c r="G184" s="173"/>
    </row>
    <row r="185" spans="7:7" x14ac:dyDescent="0.25">
      <c r="G185" s="173"/>
    </row>
    <row r="186" spans="7:7" x14ac:dyDescent="0.25">
      <c r="G186" s="173"/>
    </row>
    <row r="187" spans="7:7" x14ac:dyDescent="0.25">
      <c r="G187" s="173"/>
    </row>
    <row r="188" spans="7:7" x14ac:dyDescent="0.25">
      <c r="G188" s="173"/>
    </row>
    <row r="189" spans="7:7" x14ac:dyDescent="0.25">
      <c r="G189" s="173"/>
    </row>
    <row r="190" spans="7:7" x14ac:dyDescent="0.25">
      <c r="G190" s="173"/>
    </row>
    <row r="191" spans="7:7" x14ac:dyDescent="0.25">
      <c r="G191" s="173"/>
    </row>
    <row r="192" spans="7:7" x14ac:dyDescent="0.25">
      <c r="G192" s="173"/>
    </row>
    <row r="193" spans="7:7" x14ac:dyDescent="0.25">
      <c r="G193" s="173"/>
    </row>
    <row r="194" spans="7:7" x14ac:dyDescent="0.25">
      <c r="G194" s="173"/>
    </row>
    <row r="195" spans="7:7" x14ac:dyDescent="0.25">
      <c r="G195" s="173"/>
    </row>
    <row r="196" spans="7:7" x14ac:dyDescent="0.25">
      <c r="G196" s="173"/>
    </row>
    <row r="197" spans="7:7" x14ac:dyDescent="0.25">
      <c r="G197" s="173"/>
    </row>
    <row r="198" spans="7:7" x14ac:dyDescent="0.25">
      <c r="G198" s="173"/>
    </row>
    <row r="199" spans="7:7" x14ac:dyDescent="0.25">
      <c r="G199" s="173"/>
    </row>
    <row r="200" spans="7:7" x14ac:dyDescent="0.25">
      <c r="G200" s="173"/>
    </row>
    <row r="201" spans="7:7" x14ac:dyDescent="0.25">
      <c r="G201" s="173"/>
    </row>
    <row r="202" spans="7:7" x14ac:dyDescent="0.25">
      <c r="G202" s="173"/>
    </row>
    <row r="203" spans="7:7" x14ac:dyDescent="0.25">
      <c r="G203" s="173"/>
    </row>
    <row r="204" spans="7:7" x14ac:dyDescent="0.25">
      <c r="G204" s="173"/>
    </row>
    <row r="205" spans="7:7" x14ac:dyDescent="0.25">
      <c r="G205" s="173"/>
    </row>
    <row r="206" spans="7:7" x14ac:dyDescent="0.25">
      <c r="G206" s="173"/>
    </row>
    <row r="207" spans="7:7" x14ac:dyDescent="0.25">
      <c r="G207" s="173"/>
    </row>
    <row r="208" spans="7:7" x14ac:dyDescent="0.25">
      <c r="G208" s="173"/>
    </row>
    <row r="209" spans="7:7" x14ac:dyDescent="0.25">
      <c r="G209" s="173"/>
    </row>
    <row r="210" spans="7:7" x14ac:dyDescent="0.25">
      <c r="G210" s="173"/>
    </row>
    <row r="211" spans="7:7" x14ac:dyDescent="0.25">
      <c r="G211" s="173"/>
    </row>
    <row r="212" spans="7:7" x14ac:dyDescent="0.25">
      <c r="G212" s="173"/>
    </row>
    <row r="213" spans="7:7" x14ac:dyDescent="0.25">
      <c r="G213" s="173"/>
    </row>
    <row r="214" spans="7:7" x14ac:dyDescent="0.25">
      <c r="G214" s="173"/>
    </row>
    <row r="215" spans="7:7" x14ac:dyDescent="0.25">
      <c r="G215" s="173"/>
    </row>
    <row r="216" spans="7:7" x14ac:dyDescent="0.25">
      <c r="G216" s="173"/>
    </row>
    <row r="217" spans="7:7" x14ac:dyDescent="0.25">
      <c r="G217" s="173"/>
    </row>
    <row r="218" spans="7:7" x14ac:dyDescent="0.25">
      <c r="G218" s="173"/>
    </row>
    <row r="219" spans="7:7" x14ac:dyDescent="0.25">
      <c r="G219" s="173"/>
    </row>
    <row r="220" spans="7:7" x14ac:dyDescent="0.25">
      <c r="G220" s="173"/>
    </row>
    <row r="221" spans="7:7" x14ac:dyDescent="0.25">
      <c r="G221" s="173"/>
    </row>
    <row r="222" spans="7:7" x14ac:dyDescent="0.25">
      <c r="G222" s="173"/>
    </row>
    <row r="223" spans="7:7" x14ac:dyDescent="0.25">
      <c r="G223" s="173"/>
    </row>
    <row r="224" spans="7:7" x14ac:dyDescent="0.25">
      <c r="G224" s="173"/>
    </row>
    <row r="225" spans="7:7" x14ac:dyDescent="0.25">
      <c r="G225" s="173"/>
    </row>
    <row r="226" spans="7:7" x14ac:dyDescent="0.25">
      <c r="G226" s="173"/>
    </row>
    <row r="227" spans="7:7" x14ac:dyDescent="0.25">
      <c r="G227" s="173"/>
    </row>
    <row r="228" spans="7:7" x14ac:dyDescent="0.25">
      <c r="G228" s="173"/>
    </row>
    <row r="229" spans="7:7" x14ac:dyDescent="0.25">
      <c r="G229" s="173"/>
    </row>
    <row r="230" spans="7:7" x14ac:dyDescent="0.25">
      <c r="G230" s="173"/>
    </row>
    <row r="231" spans="7:7" x14ac:dyDescent="0.25">
      <c r="G231" s="173"/>
    </row>
    <row r="232" spans="7:7" x14ac:dyDescent="0.25">
      <c r="G232" s="173"/>
    </row>
    <row r="233" spans="7:7" x14ac:dyDescent="0.25">
      <c r="G233" s="173"/>
    </row>
    <row r="234" spans="7:7" x14ac:dyDescent="0.25">
      <c r="G234" s="173"/>
    </row>
    <row r="235" spans="7:7" x14ac:dyDescent="0.25">
      <c r="G235" s="173"/>
    </row>
    <row r="236" spans="7:7" x14ac:dyDescent="0.25">
      <c r="G236" s="173"/>
    </row>
    <row r="237" spans="7:7" x14ac:dyDescent="0.25">
      <c r="G237" s="173"/>
    </row>
    <row r="238" spans="7:7" x14ac:dyDescent="0.25">
      <c r="G238" s="173"/>
    </row>
    <row r="239" spans="7:7" x14ac:dyDescent="0.25">
      <c r="G239" s="173"/>
    </row>
    <row r="240" spans="7:7" x14ac:dyDescent="0.25">
      <c r="G240" s="173"/>
    </row>
    <row r="241" spans="7:7" x14ac:dyDescent="0.25">
      <c r="G241" s="173"/>
    </row>
    <row r="242" spans="7:7" x14ac:dyDescent="0.25">
      <c r="G242" s="173"/>
    </row>
    <row r="243" spans="7:7" x14ac:dyDescent="0.25">
      <c r="G243" s="173"/>
    </row>
    <row r="244" spans="7:7" x14ac:dyDescent="0.25">
      <c r="G244" s="173"/>
    </row>
    <row r="245" spans="7:7" x14ac:dyDescent="0.25">
      <c r="G245" s="173"/>
    </row>
    <row r="246" spans="7:7" x14ac:dyDescent="0.25">
      <c r="G246" s="173"/>
    </row>
    <row r="247" spans="7:7" x14ac:dyDescent="0.25">
      <c r="G247" s="173"/>
    </row>
    <row r="248" spans="7:7" x14ac:dyDescent="0.25">
      <c r="G248" s="173"/>
    </row>
    <row r="249" spans="7:7" x14ac:dyDescent="0.25">
      <c r="G249" s="173"/>
    </row>
    <row r="250" spans="7:7" x14ac:dyDescent="0.25">
      <c r="G250" s="173"/>
    </row>
    <row r="251" spans="7:7" x14ac:dyDescent="0.25">
      <c r="G251" s="173"/>
    </row>
    <row r="252" spans="7:7" x14ac:dyDescent="0.25">
      <c r="G252" s="173"/>
    </row>
    <row r="253" spans="7:7" x14ac:dyDescent="0.25">
      <c r="G253" s="173"/>
    </row>
    <row r="254" spans="7:7" x14ac:dyDescent="0.25">
      <c r="G254" s="173"/>
    </row>
    <row r="255" spans="7:7" x14ac:dyDescent="0.25">
      <c r="G255" s="173"/>
    </row>
    <row r="256" spans="7:7" x14ac:dyDescent="0.25">
      <c r="G256" s="173"/>
    </row>
    <row r="257" spans="7:7" x14ac:dyDescent="0.25">
      <c r="G257" s="173"/>
    </row>
    <row r="258" spans="7:7" x14ac:dyDescent="0.25">
      <c r="G258" s="173"/>
    </row>
    <row r="259" spans="7:7" x14ac:dyDescent="0.25">
      <c r="G259" s="173"/>
    </row>
    <row r="260" spans="7:7" x14ac:dyDescent="0.25">
      <c r="G260" s="173"/>
    </row>
    <row r="261" spans="7:7" x14ac:dyDescent="0.25">
      <c r="G261" s="173"/>
    </row>
    <row r="262" spans="7:7" x14ac:dyDescent="0.25">
      <c r="G262" s="173"/>
    </row>
    <row r="263" spans="7:7" x14ac:dyDescent="0.25">
      <c r="G263" s="173"/>
    </row>
    <row r="264" spans="7:7" x14ac:dyDescent="0.25">
      <c r="G264" s="173"/>
    </row>
    <row r="265" spans="7:7" x14ac:dyDescent="0.25">
      <c r="G265" s="173"/>
    </row>
    <row r="266" spans="7:7" x14ac:dyDescent="0.25">
      <c r="G266" s="173"/>
    </row>
    <row r="267" spans="7:7" x14ac:dyDescent="0.25">
      <c r="G267" s="173"/>
    </row>
    <row r="268" spans="7:7" x14ac:dyDescent="0.25">
      <c r="G268" s="173"/>
    </row>
    <row r="269" spans="7:7" x14ac:dyDescent="0.25">
      <c r="G269" s="173"/>
    </row>
    <row r="270" spans="7:7" x14ac:dyDescent="0.25">
      <c r="G270" s="173"/>
    </row>
    <row r="271" spans="7:7" x14ac:dyDescent="0.25">
      <c r="G271" s="173"/>
    </row>
    <row r="272" spans="7:7" x14ac:dyDescent="0.25">
      <c r="G272" s="173"/>
    </row>
    <row r="273" spans="7:7" x14ac:dyDescent="0.25">
      <c r="G273" s="173"/>
    </row>
    <row r="274" spans="7:7" x14ac:dyDescent="0.25">
      <c r="G274" s="173"/>
    </row>
    <row r="275" spans="7:7" x14ac:dyDescent="0.25">
      <c r="G275" s="173"/>
    </row>
    <row r="276" spans="7:7" x14ac:dyDescent="0.25">
      <c r="G276" s="173"/>
    </row>
    <row r="277" spans="7:7" x14ac:dyDescent="0.25">
      <c r="G277" s="173"/>
    </row>
    <row r="278" spans="7:7" x14ac:dyDescent="0.25">
      <c r="G278" s="173"/>
    </row>
    <row r="279" spans="7:7" x14ac:dyDescent="0.25">
      <c r="G279" s="173"/>
    </row>
    <row r="280" spans="7:7" x14ac:dyDescent="0.25">
      <c r="G280" s="173"/>
    </row>
    <row r="281" spans="7:7" x14ac:dyDescent="0.25">
      <c r="G281" s="173"/>
    </row>
    <row r="282" spans="7:7" x14ac:dyDescent="0.25">
      <c r="G282" s="173"/>
    </row>
    <row r="283" spans="7:7" x14ac:dyDescent="0.25">
      <c r="G283" s="173"/>
    </row>
    <row r="284" spans="7:7" x14ac:dyDescent="0.25">
      <c r="G284" s="173"/>
    </row>
    <row r="285" spans="7:7" x14ac:dyDescent="0.25">
      <c r="G285" s="173"/>
    </row>
    <row r="286" spans="7:7" x14ac:dyDescent="0.25">
      <c r="G286" s="173"/>
    </row>
    <row r="287" spans="7:7" x14ac:dyDescent="0.25">
      <c r="G287" s="173"/>
    </row>
    <row r="288" spans="7:7" x14ac:dyDescent="0.25">
      <c r="G288" s="173"/>
    </row>
    <row r="289" spans="7:7" x14ac:dyDescent="0.25">
      <c r="G289" s="173"/>
    </row>
    <row r="290" spans="7:7" x14ac:dyDescent="0.25">
      <c r="G290" s="173"/>
    </row>
    <row r="291" spans="7:7" x14ac:dyDescent="0.25">
      <c r="G291" s="173"/>
    </row>
    <row r="292" spans="7:7" x14ac:dyDescent="0.25">
      <c r="G292" s="173"/>
    </row>
    <row r="293" spans="7:7" x14ac:dyDescent="0.25">
      <c r="G293" s="173"/>
    </row>
    <row r="294" spans="7:7" x14ac:dyDescent="0.25">
      <c r="G294" s="173"/>
    </row>
    <row r="295" spans="7:7" x14ac:dyDescent="0.25">
      <c r="G295" s="173"/>
    </row>
    <row r="296" spans="7:7" x14ac:dyDescent="0.25">
      <c r="G296" s="173"/>
    </row>
    <row r="297" spans="7:7" x14ac:dyDescent="0.25">
      <c r="G297" s="173"/>
    </row>
    <row r="298" spans="7:7" x14ac:dyDescent="0.25">
      <c r="G298" s="173"/>
    </row>
    <row r="299" spans="7:7" x14ac:dyDescent="0.25">
      <c r="G299" s="173"/>
    </row>
    <row r="300" spans="7:7" x14ac:dyDescent="0.25">
      <c r="G300" s="173"/>
    </row>
    <row r="301" spans="7:7" x14ac:dyDescent="0.25">
      <c r="G301" s="173"/>
    </row>
    <row r="302" spans="7:7" x14ac:dyDescent="0.25">
      <c r="G302" s="173"/>
    </row>
    <row r="303" spans="7:7" x14ac:dyDescent="0.25">
      <c r="G303" s="173"/>
    </row>
    <row r="304" spans="7:7" x14ac:dyDescent="0.25">
      <c r="G304" s="173"/>
    </row>
    <row r="305" spans="7:7" x14ac:dyDescent="0.25">
      <c r="G305" s="173"/>
    </row>
    <row r="306" spans="7:7" x14ac:dyDescent="0.25">
      <c r="G306" s="173"/>
    </row>
    <row r="307" spans="7:7" x14ac:dyDescent="0.25">
      <c r="G307" s="173"/>
    </row>
    <row r="308" spans="7:7" x14ac:dyDescent="0.25">
      <c r="G308" s="173"/>
    </row>
    <row r="309" spans="7:7" x14ac:dyDescent="0.25">
      <c r="G309" s="173"/>
    </row>
    <row r="310" spans="7:7" x14ac:dyDescent="0.25">
      <c r="G310" s="173"/>
    </row>
    <row r="311" spans="7:7" x14ac:dyDescent="0.25">
      <c r="G311" s="173"/>
    </row>
    <row r="312" spans="7:7" x14ac:dyDescent="0.25">
      <c r="G312" s="173"/>
    </row>
    <row r="313" spans="7:7" x14ac:dyDescent="0.25">
      <c r="G313" s="173"/>
    </row>
    <row r="314" spans="7:7" x14ac:dyDescent="0.25">
      <c r="G314" s="173"/>
    </row>
    <row r="315" spans="7:7" x14ac:dyDescent="0.25">
      <c r="G315" s="173"/>
    </row>
    <row r="316" spans="7:7" x14ac:dyDescent="0.25">
      <c r="G316" s="173"/>
    </row>
    <row r="317" spans="7:7" x14ac:dyDescent="0.25">
      <c r="G317" s="173"/>
    </row>
    <row r="318" spans="7:7" x14ac:dyDescent="0.25">
      <c r="G318" s="173"/>
    </row>
    <row r="319" spans="7:7" x14ac:dyDescent="0.25">
      <c r="G319" s="173"/>
    </row>
    <row r="320" spans="7:7" x14ac:dyDescent="0.25">
      <c r="G320" s="173"/>
    </row>
    <row r="321" spans="7:7" x14ac:dyDescent="0.25">
      <c r="G321" s="173"/>
    </row>
    <row r="322" spans="7:7" x14ac:dyDescent="0.25">
      <c r="G322" s="173"/>
    </row>
    <row r="323" spans="7:7" x14ac:dyDescent="0.25">
      <c r="G323" s="173"/>
    </row>
    <row r="324" spans="7:7" x14ac:dyDescent="0.25">
      <c r="G324" s="173"/>
    </row>
    <row r="325" spans="7:7" x14ac:dyDescent="0.25">
      <c r="G325" s="173"/>
    </row>
    <row r="326" spans="7:7" x14ac:dyDescent="0.25">
      <c r="G326" s="173"/>
    </row>
    <row r="327" spans="7:7" x14ac:dyDescent="0.25">
      <c r="G327" s="173"/>
    </row>
    <row r="328" spans="7:7" x14ac:dyDescent="0.25">
      <c r="G328" s="173"/>
    </row>
    <row r="329" spans="7:7" x14ac:dyDescent="0.25">
      <c r="G329" s="173"/>
    </row>
    <row r="330" spans="7:7" x14ac:dyDescent="0.25">
      <c r="G330" s="173"/>
    </row>
    <row r="331" spans="7:7" x14ac:dyDescent="0.25">
      <c r="G331" s="173"/>
    </row>
    <row r="332" spans="7:7" x14ac:dyDescent="0.25">
      <c r="G332" s="173"/>
    </row>
    <row r="333" spans="7:7" x14ac:dyDescent="0.25">
      <c r="G333" s="173"/>
    </row>
    <row r="334" spans="7:7" x14ac:dyDescent="0.25">
      <c r="G334" s="173"/>
    </row>
  </sheetData>
  <mergeCells count="11">
    <mergeCell ref="A3:J3"/>
    <mergeCell ref="J5:J6"/>
    <mergeCell ref="D5:D6"/>
    <mergeCell ref="B5:C5"/>
    <mergeCell ref="A5:A6"/>
    <mergeCell ref="E14:E15"/>
    <mergeCell ref="I5:I6"/>
    <mergeCell ref="F5:F6"/>
    <mergeCell ref="E5:E6"/>
    <mergeCell ref="H5:H6"/>
    <mergeCell ref="A10:H10"/>
  </mergeCells>
  <printOptions horizontalCentered="1"/>
  <pageMargins left="0.19685039370078741" right="0.19685039370078741" top="0.23622047244094491" bottom="0.27559055118110237" header="0.15748031496062992" footer="0.15748031496062992"/>
  <pageSetup paperSize="9" scale="60" orientation="landscape" horizontalDpi="300" verticalDpi="300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75" zoomScaleNormal="75" workbookViewId="0">
      <pane ySplit="6" topLeftCell="A7" activePane="bottomLeft" state="frozen"/>
      <selection pane="bottomLeft" activeCell="F18" sqref="F18"/>
    </sheetView>
  </sheetViews>
  <sheetFormatPr defaultRowHeight="15.75" x14ac:dyDescent="0.25"/>
  <cols>
    <col min="1" max="1" width="5.28515625" style="179" customWidth="1"/>
    <col min="2" max="2" width="11.28515625" style="198" bestFit="1" customWidth="1"/>
    <col min="3" max="3" width="48.140625" style="197" customWidth="1"/>
    <col min="4" max="4" width="21.140625" style="179" bestFit="1" customWidth="1"/>
    <col min="5" max="5" width="20.5703125" style="179" customWidth="1"/>
    <col min="6" max="6" width="9.42578125" style="179" customWidth="1"/>
    <col min="7" max="10" width="25.140625" style="196" customWidth="1"/>
    <col min="11" max="11" width="7.28515625" style="195" bestFit="1" customWidth="1"/>
    <col min="12" max="12" width="27.85546875" style="194" bestFit="1" customWidth="1"/>
    <col min="13" max="13" width="31" style="193" customWidth="1"/>
    <col min="14" max="14" width="32" style="192" customWidth="1"/>
    <col min="15" max="15" width="20.5703125" style="192" customWidth="1"/>
    <col min="16" max="16384" width="9.140625" style="192"/>
  </cols>
  <sheetData>
    <row r="1" spans="1:14" s="231" customFormat="1" ht="39" customHeight="1" x14ac:dyDescent="0.25">
      <c r="A1" s="304" t="s">
        <v>156</v>
      </c>
      <c r="B1" s="304"/>
      <c r="C1" s="304"/>
      <c r="D1" s="179"/>
      <c r="E1" s="179"/>
      <c r="F1" s="179"/>
      <c r="G1" s="196"/>
      <c r="H1" s="196"/>
      <c r="I1" s="196"/>
      <c r="J1" s="196"/>
      <c r="K1" s="195"/>
      <c r="L1" s="194"/>
      <c r="M1" s="193"/>
    </row>
    <row r="3" spans="1:14" s="230" customFormat="1" ht="32.25" customHeight="1" x14ac:dyDescent="0.25">
      <c r="A3" s="307" t="s">
        <v>169</v>
      </c>
      <c r="B3" s="307"/>
      <c r="C3" s="307"/>
      <c r="D3" s="307"/>
      <c r="E3" s="307"/>
      <c r="F3" s="307"/>
      <c r="G3" s="307"/>
      <c r="H3" s="307"/>
      <c r="I3" s="307"/>
      <c r="J3" s="307"/>
      <c r="K3" s="204"/>
      <c r="L3" s="203"/>
      <c r="M3" s="202"/>
    </row>
    <row r="4" spans="1:14" s="225" customFormat="1" ht="15.75" customHeight="1" thickBot="1" x14ac:dyDescent="0.3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204"/>
      <c r="L4" s="203"/>
      <c r="M4" s="202"/>
    </row>
    <row r="5" spans="1:14" s="225" customFormat="1" ht="19.5" customHeight="1" thickTop="1" x14ac:dyDescent="0.25">
      <c r="A5" s="229"/>
      <c r="B5" s="306"/>
      <c r="C5" s="306"/>
      <c r="D5" s="228"/>
      <c r="E5" s="228"/>
      <c r="F5" s="308" t="s">
        <v>168</v>
      </c>
      <c r="G5" s="309"/>
      <c r="H5" s="309"/>
      <c r="I5" s="309"/>
      <c r="J5" s="310"/>
      <c r="K5" s="204"/>
      <c r="L5" s="203"/>
      <c r="M5" s="202"/>
    </row>
    <row r="6" spans="1:14" s="225" customFormat="1" ht="59.25" customHeight="1" x14ac:dyDescent="0.25">
      <c r="A6" s="226" t="s">
        <v>167</v>
      </c>
      <c r="B6" s="226" t="s">
        <v>166</v>
      </c>
      <c r="C6" s="227" t="s">
        <v>150</v>
      </c>
      <c r="D6" s="226" t="s">
        <v>165</v>
      </c>
      <c r="E6" s="226" t="s">
        <v>153</v>
      </c>
      <c r="F6" s="227" t="s">
        <v>164</v>
      </c>
      <c r="G6" s="226" t="s">
        <v>163</v>
      </c>
      <c r="H6" s="227" t="s">
        <v>162</v>
      </c>
      <c r="I6" s="227" t="s">
        <v>161</v>
      </c>
      <c r="J6" s="226" t="s">
        <v>160</v>
      </c>
      <c r="K6" s="204"/>
      <c r="L6" s="203"/>
      <c r="M6" s="202"/>
    </row>
    <row r="7" spans="1:14" s="209" customFormat="1" ht="30" customHeight="1" x14ac:dyDescent="0.25">
      <c r="A7" s="221"/>
      <c r="B7" s="224"/>
      <c r="C7" s="221" t="s">
        <v>159</v>
      </c>
      <c r="D7" s="224"/>
      <c r="E7" s="221"/>
      <c r="F7" s="221"/>
      <c r="G7" s="223"/>
      <c r="H7" s="222"/>
      <c r="I7" s="222"/>
      <c r="J7" s="222"/>
      <c r="K7" s="213"/>
      <c r="L7" s="212"/>
      <c r="M7" s="217"/>
    </row>
    <row r="8" spans="1:14" s="209" customFormat="1" ht="30" customHeight="1" x14ac:dyDescent="0.25">
      <c r="A8" s="221"/>
      <c r="B8" s="220"/>
      <c r="C8" s="219"/>
      <c r="D8" s="220"/>
      <c r="E8" s="219"/>
      <c r="F8" s="219"/>
      <c r="G8" s="214">
        <v>0</v>
      </c>
      <c r="H8" s="218">
        <v>0</v>
      </c>
      <c r="I8" s="218">
        <v>0</v>
      </c>
      <c r="J8" s="218">
        <v>0</v>
      </c>
      <c r="K8" s="213"/>
      <c r="L8" s="212"/>
      <c r="M8" s="217"/>
    </row>
    <row r="9" spans="1:14" s="209" customFormat="1" ht="30" customHeight="1" x14ac:dyDescent="0.25">
      <c r="A9" s="221"/>
      <c r="B9" s="220"/>
      <c r="C9" s="219"/>
      <c r="D9" s="220"/>
      <c r="E9" s="219"/>
      <c r="F9" s="219"/>
      <c r="G9" s="214"/>
      <c r="H9" s="218"/>
      <c r="I9" s="218"/>
      <c r="J9" s="218"/>
      <c r="K9" s="213"/>
      <c r="L9" s="212"/>
      <c r="M9" s="217"/>
    </row>
    <row r="10" spans="1:14" s="209" customFormat="1" ht="30" customHeight="1" x14ac:dyDescent="0.25">
      <c r="A10" s="303" t="s">
        <v>158</v>
      </c>
      <c r="B10" s="303"/>
      <c r="C10" s="303"/>
      <c r="D10" s="303"/>
      <c r="E10" s="303"/>
      <c r="F10" s="216"/>
      <c r="G10" s="215"/>
      <c r="H10" s="215"/>
      <c r="I10" s="215"/>
      <c r="J10" s="214"/>
      <c r="K10" s="213"/>
      <c r="L10" s="212"/>
      <c r="M10" s="211"/>
      <c r="N10" s="210"/>
    </row>
    <row r="11" spans="1:14" s="201" customFormat="1" ht="30" customHeight="1" x14ac:dyDescent="0.25">
      <c r="A11" s="206"/>
      <c r="B11" s="208"/>
      <c r="C11" s="207"/>
      <c r="D11" s="206"/>
      <c r="E11" s="206"/>
      <c r="F11" s="206"/>
      <c r="G11" s="205"/>
      <c r="H11" s="205"/>
      <c r="I11" s="205"/>
      <c r="J11" s="205"/>
      <c r="K11" s="204"/>
      <c r="L11" s="203"/>
      <c r="M11" s="202"/>
    </row>
    <row r="12" spans="1:14" ht="30" customHeight="1" x14ac:dyDescent="0.25">
      <c r="D12" s="193"/>
      <c r="G12" s="199"/>
    </row>
    <row r="13" spans="1:14" s="200" customFormat="1" ht="30" customHeight="1" x14ac:dyDescent="0.25">
      <c r="A13" s="179"/>
      <c r="B13" s="198"/>
      <c r="C13" s="197"/>
      <c r="D13" s="179"/>
      <c r="E13" s="179"/>
      <c r="F13" s="179"/>
      <c r="G13" s="196"/>
      <c r="H13" s="196"/>
      <c r="I13" s="196"/>
      <c r="J13" s="196"/>
      <c r="K13" s="195"/>
      <c r="L13" s="194"/>
      <c r="M13" s="193"/>
    </row>
    <row r="14" spans="1:14" s="200" customFormat="1" ht="30" customHeight="1" x14ac:dyDescent="0.25">
      <c r="A14" s="179"/>
      <c r="B14" s="198"/>
      <c r="C14" s="197"/>
      <c r="D14" s="179"/>
      <c r="E14" s="179"/>
      <c r="F14" s="179"/>
      <c r="G14" s="196"/>
      <c r="H14" s="196"/>
      <c r="I14" s="196"/>
      <c r="J14" s="196"/>
      <c r="K14" s="195"/>
      <c r="L14" s="194"/>
      <c r="M14" s="193"/>
    </row>
    <row r="15" spans="1:14" s="200" customFormat="1" ht="30" customHeight="1" x14ac:dyDescent="0.25">
      <c r="A15" s="179"/>
      <c r="B15" s="198"/>
      <c r="C15" s="197"/>
      <c r="D15" s="179"/>
      <c r="E15" s="179"/>
      <c r="F15" s="179"/>
      <c r="G15" s="196"/>
      <c r="H15" s="196"/>
      <c r="I15" s="196"/>
      <c r="J15" s="196"/>
      <c r="K15" s="195"/>
      <c r="L15" s="194"/>
      <c r="M15" s="193"/>
    </row>
    <row r="16" spans="1:14" s="200" customFormat="1" ht="30" customHeight="1" x14ac:dyDescent="0.25">
      <c r="A16" s="179"/>
      <c r="B16" s="198"/>
      <c r="C16" s="197"/>
      <c r="D16" s="179"/>
      <c r="E16" s="179"/>
      <c r="F16" s="179"/>
      <c r="G16" s="196"/>
      <c r="H16" s="196"/>
      <c r="I16" s="196"/>
      <c r="J16" s="196"/>
      <c r="K16" s="195"/>
      <c r="L16" s="194"/>
      <c r="M16" s="193"/>
    </row>
    <row r="17" spans="1:13" s="200" customFormat="1" ht="30" customHeight="1" x14ac:dyDescent="0.25">
      <c r="A17" s="179"/>
      <c r="B17" s="198"/>
      <c r="C17" s="197"/>
      <c r="D17" s="179"/>
      <c r="E17" s="179"/>
      <c r="F17" s="179"/>
      <c r="G17" s="196"/>
      <c r="H17" s="196"/>
      <c r="I17" s="196"/>
      <c r="J17" s="196"/>
      <c r="K17" s="195"/>
      <c r="L17" s="194"/>
      <c r="M17" s="193"/>
    </row>
    <row r="18" spans="1:13" s="200" customFormat="1" x14ac:dyDescent="0.25">
      <c r="A18" s="179"/>
      <c r="B18" s="198"/>
      <c r="C18" s="197"/>
      <c r="D18" s="179"/>
      <c r="E18" s="179"/>
      <c r="F18" s="179"/>
      <c r="G18" s="196"/>
      <c r="H18" s="196"/>
      <c r="I18" s="196"/>
      <c r="J18" s="196"/>
      <c r="K18" s="195"/>
      <c r="L18" s="194"/>
      <c r="M18" s="193"/>
    </row>
    <row r="19" spans="1:13" s="200" customFormat="1" x14ac:dyDescent="0.25">
      <c r="A19" s="179"/>
      <c r="B19" s="198"/>
      <c r="C19" s="197"/>
      <c r="D19" s="179"/>
      <c r="E19" s="179"/>
      <c r="F19" s="179"/>
      <c r="G19" s="196"/>
      <c r="H19" s="196"/>
      <c r="I19" s="196"/>
      <c r="J19" s="196"/>
      <c r="K19" s="195"/>
      <c r="L19" s="194"/>
      <c r="M19" s="193"/>
    </row>
    <row r="20" spans="1:13" s="200" customFormat="1" x14ac:dyDescent="0.25">
      <c r="A20" s="179"/>
      <c r="B20" s="198"/>
      <c r="C20" s="197"/>
      <c r="D20" s="179"/>
      <c r="E20" s="179"/>
      <c r="F20" s="179"/>
      <c r="G20" s="196"/>
      <c r="H20" s="196"/>
      <c r="I20" s="196"/>
      <c r="J20" s="196"/>
      <c r="K20" s="195"/>
      <c r="L20" s="194"/>
      <c r="M20" s="193"/>
    </row>
    <row r="21" spans="1:13" s="200" customFormat="1" x14ac:dyDescent="0.25">
      <c r="A21" s="179"/>
      <c r="B21" s="198"/>
      <c r="C21" s="197"/>
      <c r="D21" s="179"/>
      <c r="E21" s="179"/>
      <c r="F21" s="179"/>
      <c r="G21" s="196"/>
      <c r="H21" s="196"/>
      <c r="I21" s="196"/>
      <c r="J21" s="196"/>
      <c r="K21" s="195"/>
      <c r="L21" s="194"/>
      <c r="M21" s="193"/>
    </row>
    <row r="22" spans="1:13" s="200" customFormat="1" x14ac:dyDescent="0.25">
      <c r="A22" s="179"/>
      <c r="B22" s="198"/>
      <c r="C22" s="197"/>
      <c r="D22" s="179"/>
      <c r="E22" s="179"/>
      <c r="F22" s="179"/>
      <c r="G22" s="196"/>
      <c r="H22" s="196"/>
      <c r="I22" s="196"/>
      <c r="J22" s="196"/>
      <c r="K22" s="195"/>
      <c r="L22" s="194"/>
      <c r="M22" s="193"/>
    </row>
    <row r="35" spans="1:12" x14ac:dyDescent="0.25">
      <c r="A35" s="193"/>
      <c r="B35" s="193"/>
      <c r="C35" s="193"/>
      <c r="D35" s="193"/>
      <c r="E35" s="193"/>
      <c r="F35" s="193"/>
      <c r="G35" s="193"/>
      <c r="H35" s="193"/>
      <c r="I35" s="193"/>
      <c r="J35" s="199"/>
      <c r="K35" s="193"/>
      <c r="L35" s="193"/>
    </row>
    <row r="36" spans="1:12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9"/>
      <c r="K36" s="193"/>
      <c r="L36" s="193"/>
    </row>
    <row r="40" spans="1:12" x14ac:dyDescent="0.25">
      <c r="A40" s="193"/>
      <c r="B40" s="193"/>
      <c r="C40" s="193"/>
      <c r="D40" s="193"/>
      <c r="E40" s="193"/>
      <c r="F40" s="193"/>
      <c r="G40" s="193"/>
      <c r="H40" s="193"/>
      <c r="I40" s="193"/>
      <c r="J40" s="199"/>
      <c r="K40" s="193"/>
      <c r="L40" s="193"/>
    </row>
    <row r="41" spans="1:12" x14ac:dyDescent="0.25">
      <c r="A41" s="193"/>
      <c r="B41" s="193"/>
      <c r="C41" s="193"/>
      <c r="D41" s="193"/>
      <c r="E41" s="193"/>
      <c r="F41" s="193"/>
      <c r="G41" s="193"/>
      <c r="H41" s="193"/>
      <c r="I41" s="193"/>
      <c r="J41" s="199"/>
      <c r="K41" s="193"/>
      <c r="L41" s="193"/>
    </row>
    <row r="45" spans="1:12" x14ac:dyDescent="0.25">
      <c r="A45" s="193"/>
      <c r="B45" s="193"/>
      <c r="C45" s="193"/>
      <c r="D45" s="193"/>
      <c r="E45" s="193"/>
      <c r="F45" s="193"/>
      <c r="G45" s="193"/>
      <c r="H45" s="193"/>
      <c r="I45" s="193"/>
      <c r="J45" s="199"/>
      <c r="K45" s="193"/>
      <c r="L45" s="193"/>
    </row>
    <row r="46" spans="1:12" x14ac:dyDescent="0.25">
      <c r="A46" s="193"/>
      <c r="B46" s="193"/>
      <c r="C46" s="193"/>
      <c r="D46" s="193"/>
      <c r="E46" s="193"/>
      <c r="F46" s="193"/>
      <c r="G46" s="193"/>
      <c r="H46" s="193"/>
      <c r="I46" s="193"/>
      <c r="J46" s="199"/>
      <c r="K46" s="193"/>
      <c r="L46" s="193"/>
    </row>
    <row r="47" spans="1:12" x14ac:dyDescent="0.25">
      <c r="A47" s="193"/>
      <c r="B47" s="193"/>
      <c r="C47" s="193"/>
      <c r="D47" s="193"/>
      <c r="E47" s="193"/>
      <c r="F47" s="193"/>
      <c r="G47" s="193"/>
      <c r="H47" s="193"/>
      <c r="I47" s="193"/>
      <c r="J47" s="199"/>
      <c r="K47" s="193"/>
      <c r="L47" s="193"/>
    </row>
    <row r="48" spans="1:12" x14ac:dyDescent="0.25">
      <c r="A48" s="193"/>
      <c r="B48" s="193"/>
      <c r="C48" s="193"/>
      <c r="D48" s="193"/>
      <c r="E48" s="193"/>
      <c r="F48" s="193"/>
      <c r="G48" s="193"/>
      <c r="H48" s="193"/>
      <c r="I48" s="193"/>
      <c r="J48" s="199"/>
      <c r="K48" s="193"/>
      <c r="L48" s="193"/>
    </row>
    <row r="49" spans="1:12" x14ac:dyDescent="0.25">
      <c r="A49" s="193"/>
      <c r="B49" s="193"/>
      <c r="C49" s="193"/>
      <c r="D49" s="193"/>
      <c r="E49" s="193"/>
      <c r="F49" s="193"/>
      <c r="G49" s="193"/>
      <c r="H49" s="193"/>
      <c r="I49" s="193"/>
      <c r="J49" s="199"/>
      <c r="K49" s="193"/>
      <c r="L49" s="193"/>
    </row>
  </sheetData>
  <mergeCells count="6">
    <mergeCell ref="A10:E10"/>
    <mergeCell ref="A1:C1"/>
    <mergeCell ref="A4:J4"/>
    <mergeCell ref="B5:C5"/>
    <mergeCell ref="A3:J3"/>
    <mergeCell ref="F5:J5"/>
  </mergeCells>
  <printOptions horizontalCentered="1"/>
  <pageMargins left="0.19685039370078741" right="0.27559055118110237" top="0.55118110236220474" bottom="0.43307086614173229" header="0.39370078740157483" footer="0.27559055118110237"/>
  <pageSetup paperSize="9" scale="60" orientation="landscape" horizontalDpi="300" verticalDpi="300" r:id="rId1"/>
  <headerFooter alignWithMargins="0">
    <oddFooter>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7</vt:i4>
      </vt:variant>
    </vt:vector>
  </HeadingPairs>
  <TitlesOfParts>
    <vt:vector size="17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Dana jamstva</vt:lpstr>
      <vt:lpstr>Plaćanja po jamstvima</vt:lpstr>
      <vt:lpstr>Pregled zaduživanja</vt:lpstr>
      <vt:lpstr>'Dana jamstva'!Ispis_naslova</vt:lpstr>
      <vt:lpstr>'Plaćanja po jamstvima'!Ispis_naslova</vt:lpstr>
      <vt:lpstr>'Dana jamstva'!Podrucje_ispisa</vt:lpstr>
      <vt:lpstr>'Plaćanja po jamstvima'!Podrucje_ispisa</vt:lpstr>
      <vt:lpstr>'POSEBNI DIO'!Podrucje_ispisa</vt:lpstr>
      <vt:lpstr>'Račun prihoda i rashoda'!Podrucje_ispisa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 Zvonimir Galić</cp:lastModifiedBy>
  <cp:lastPrinted>2024-04-02T08:27:41Z</cp:lastPrinted>
  <dcterms:created xsi:type="dcterms:W3CDTF">2022-08-12T12:51:27Z</dcterms:created>
  <dcterms:modified xsi:type="dcterms:W3CDTF">2025-03-28T13:23:16Z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