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440" windowHeight="11760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7" r:id="rId7"/>
    <sheet name="List1" sheetId="11" r:id="rId8"/>
  </sheets>
  <definedNames>
    <definedName name="_xlnm.Print_Area" localSheetId="1">' Račun prihoda i rashoda'!$B$1:$L$75</definedName>
    <definedName name="_xlnm.Print_Area" localSheetId="6">'POSEBNI DIO'!$A$1:$L$61</definedName>
    <definedName name="_xlnm.Print_Area" localSheetId="0">SAŽETAK!$A$1:$K$33</definedName>
  </definedNames>
  <calcPr calcId="145621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" l="1"/>
  <c r="J23" i="1"/>
  <c r="I25" i="1"/>
  <c r="J25" i="1" s="1"/>
  <c r="I15" i="1"/>
  <c r="K11" i="1" l="1"/>
  <c r="K14" i="1"/>
  <c r="J22" i="1"/>
  <c r="J15" i="1"/>
  <c r="J9" i="1"/>
  <c r="I26" i="1"/>
  <c r="I14" i="1"/>
  <c r="K26" i="1" l="1"/>
  <c r="H26" i="1"/>
  <c r="K24" i="1"/>
  <c r="K23" i="1"/>
  <c r="K25" i="1" l="1"/>
  <c r="F15" i="7"/>
  <c r="F14" i="7" s="1"/>
  <c r="F13" i="7" s="1"/>
  <c r="F12" i="7" s="1"/>
  <c r="E15" i="7"/>
  <c r="E14" i="7" s="1"/>
  <c r="E13" i="7" s="1"/>
  <c r="E12" i="7" s="1"/>
  <c r="G16" i="7"/>
  <c r="G15" i="7" s="1"/>
  <c r="G21" i="7"/>
  <c r="H21" i="7" s="1"/>
  <c r="G45" i="7"/>
  <c r="H45" i="7" s="1"/>
  <c r="H47" i="7"/>
  <c r="G49" i="7"/>
  <c r="G50" i="7"/>
  <c r="H50" i="7" s="1"/>
  <c r="F50" i="7"/>
  <c r="F49" i="7" s="1"/>
  <c r="E50" i="7"/>
  <c r="H51" i="7"/>
  <c r="H53" i="7"/>
  <c r="H54" i="7"/>
  <c r="G53" i="7"/>
  <c r="F53" i="7"/>
  <c r="E53" i="7"/>
  <c r="E49" i="7" s="1"/>
  <c r="G57" i="7"/>
  <c r="G56" i="7" s="1"/>
  <c r="H56" i="7" s="1"/>
  <c r="F57" i="7"/>
  <c r="F56" i="7" s="1"/>
  <c r="E57" i="7"/>
  <c r="E56" i="7" s="1"/>
  <c r="H58" i="7"/>
  <c r="G58" i="7"/>
  <c r="G60" i="7"/>
  <c r="H60" i="7" s="1"/>
  <c r="H9" i="7"/>
  <c r="H10" i="7"/>
  <c r="H11" i="7"/>
  <c r="G8" i="7"/>
  <c r="H8" i="7" s="1"/>
  <c r="F8" i="7"/>
  <c r="E8" i="7"/>
  <c r="H49" i="7" l="1"/>
  <c r="H15" i="7"/>
  <c r="G14" i="7"/>
  <c r="H16" i="7"/>
  <c r="H57" i="7"/>
  <c r="G8" i="8"/>
  <c r="G7" i="8" s="1"/>
  <c r="F7" i="8"/>
  <c r="F8" i="8"/>
  <c r="F6" i="8" s="1"/>
  <c r="E6" i="8"/>
  <c r="G6" i="8" s="1"/>
  <c r="E7" i="8"/>
  <c r="D6" i="8"/>
  <c r="D7" i="8"/>
  <c r="C6" i="8"/>
  <c r="C7" i="8"/>
  <c r="B6" i="8"/>
  <c r="B7" i="8"/>
  <c r="G8" i="5"/>
  <c r="G9" i="5"/>
  <c r="F8" i="5"/>
  <c r="F9" i="5"/>
  <c r="E6" i="5"/>
  <c r="G6" i="5" s="1"/>
  <c r="E7" i="5"/>
  <c r="G7" i="5" s="1"/>
  <c r="D6" i="5"/>
  <c r="D7" i="5"/>
  <c r="C6" i="5"/>
  <c r="C7" i="5"/>
  <c r="B7" i="5"/>
  <c r="B11" i="5"/>
  <c r="B6" i="5" s="1"/>
  <c r="G16" i="5"/>
  <c r="G17" i="5"/>
  <c r="F16" i="5"/>
  <c r="F17" i="5"/>
  <c r="E15" i="5"/>
  <c r="G15" i="5" s="1"/>
  <c r="D15" i="5"/>
  <c r="D14" i="5" s="1"/>
  <c r="C15" i="5"/>
  <c r="C14" i="5" s="1"/>
  <c r="B15" i="5"/>
  <c r="B14" i="5" s="1"/>
  <c r="E19" i="5"/>
  <c r="G19" i="5" s="1"/>
  <c r="D19" i="5"/>
  <c r="C19" i="5"/>
  <c r="B19" i="5"/>
  <c r="F19" i="5" s="1"/>
  <c r="G20" i="5"/>
  <c r="F20" i="5"/>
  <c r="K24" i="3"/>
  <c r="K25" i="3"/>
  <c r="K27" i="3"/>
  <c r="K29" i="3"/>
  <c r="K32" i="3"/>
  <c r="K33" i="3"/>
  <c r="K34" i="3"/>
  <c r="K36" i="3"/>
  <c r="K37" i="3"/>
  <c r="K38" i="3"/>
  <c r="K39" i="3"/>
  <c r="K40" i="3"/>
  <c r="K42" i="3"/>
  <c r="K43" i="3"/>
  <c r="K44" i="3"/>
  <c r="K45" i="3"/>
  <c r="K46" i="3"/>
  <c r="K47" i="3"/>
  <c r="K48" i="3"/>
  <c r="K49" i="3"/>
  <c r="K51" i="3"/>
  <c r="K52" i="3"/>
  <c r="K53" i="3"/>
  <c r="K54" i="3"/>
  <c r="K55" i="3"/>
  <c r="K56" i="3"/>
  <c r="K57" i="3"/>
  <c r="K61" i="3"/>
  <c r="K69" i="3"/>
  <c r="J23" i="3"/>
  <c r="K23" i="3" s="1"/>
  <c r="J26" i="3"/>
  <c r="K26" i="3" s="1"/>
  <c r="J28" i="3"/>
  <c r="K28" i="3" s="1"/>
  <c r="J31" i="3"/>
  <c r="K31" i="3" s="1"/>
  <c r="J35" i="3"/>
  <c r="K35" i="3" s="1"/>
  <c r="J41" i="3"/>
  <c r="K41" i="3" s="1"/>
  <c r="J50" i="3"/>
  <c r="K50" i="3" s="1"/>
  <c r="J58" i="3"/>
  <c r="L58" i="3" s="1"/>
  <c r="J59" i="3"/>
  <c r="K59" i="3" s="1"/>
  <c r="J68" i="3"/>
  <c r="K68" i="3" s="1"/>
  <c r="J71" i="3"/>
  <c r="J70" i="3" s="1"/>
  <c r="L70" i="3" s="1"/>
  <c r="I21" i="3"/>
  <c r="I20" i="3" s="1"/>
  <c r="H21" i="3"/>
  <c r="H20" i="3" s="1"/>
  <c r="H66" i="3"/>
  <c r="I66" i="3"/>
  <c r="G23" i="3"/>
  <c r="G22" i="3" s="1"/>
  <c r="G26" i="3"/>
  <c r="G28" i="3"/>
  <c r="G31" i="3"/>
  <c r="G30" i="3" s="1"/>
  <c r="G35" i="3"/>
  <c r="G41" i="3"/>
  <c r="G50" i="3"/>
  <c r="G59" i="3"/>
  <c r="G58" i="3" s="1"/>
  <c r="G63" i="3"/>
  <c r="G64" i="3"/>
  <c r="G68" i="3"/>
  <c r="G67" i="3" s="1"/>
  <c r="G71" i="3"/>
  <c r="G70" i="3" s="1"/>
  <c r="G74" i="3"/>
  <c r="K14" i="3"/>
  <c r="K15" i="3"/>
  <c r="J12" i="3"/>
  <c r="L12" i="3" s="1"/>
  <c r="J13" i="3"/>
  <c r="L13" i="3" s="1"/>
  <c r="I12" i="3"/>
  <c r="I11" i="3" s="1"/>
  <c r="I10" i="3" s="1"/>
  <c r="H11" i="3"/>
  <c r="H10" i="3" s="1"/>
  <c r="H12" i="3"/>
  <c r="G12" i="3"/>
  <c r="G11" i="3" s="1"/>
  <c r="G10" i="3" s="1"/>
  <c r="G13" i="3"/>
  <c r="H25" i="1"/>
  <c r="G26" i="1"/>
  <c r="G25" i="1"/>
  <c r="F26" i="1"/>
  <c r="F25" i="1"/>
  <c r="K13" i="1"/>
  <c r="K12" i="1"/>
  <c r="K9" i="1"/>
  <c r="J13" i="1"/>
  <c r="J12" i="1"/>
  <c r="H14" i="1"/>
  <c r="H11" i="1"/>
  <c r="H15" i="1" s="1"/>
  <c r="G14" i="1"/>
  <c r="G11" i="1"/>
  <c r="G15" i="1" s="1"/>
  <c r="F14" i="1"/>
  <c r="F11" i="1"/>
  <c r="F15" i="1" s="1"/>
  <c r="H14" i="7" l="1"/>
  <c r="G13" i="7"/>
  <c r="E14" i="5"/>
  <c r="F7" i="5"/>
  <c r="F15" i="5"/>
  <c r="F6" i="5"/>
  <c r="G66" i="3"/>
  <c r="G21" i="3"/>
  <c r="G20" i="3" s="1"/>
  <c r="J67" i="3"/>
  <c r="J30" i="3"/>
  <c r="J22" i="3"/>
  <c r="K58" i="3"/>
  <c r="J11" i="3"/>
  <c r="K13" i="3"/>
  <c r="K12" i="3"/>
  <c r="J11" i="1"/>
  <c r="J14" i="1"/>
  <c r="K22" i="1"/>
  <c r="H13" i="7" l="1"/>
  <c r="G12" i="7"/>
  <c r="H12" i="7" s="1"/>
  <c r="G14" i="5"/>
  <c r="F14" i="5"/>
  <c r="K30" i="3"/>
  <c r="L30" i="3"/>
  <c r="L22" i="3"/>
  <c r="J21" i="3"/>
  <c r="K22" i="3"/>
  <c r="L67" i="3"/>
  <c r="K67" i="3"/>
  <c r="J66" i="3"/>
  <c r="J10" i="3"/>
  <c r="L11" i="3"/>
  <c r="K11" i="3"/>
  <c r="K15" i="1"/>
  <c r="L66" i="3" l="1"/>
  <c r="K66" i="3"/>
  <c r="L21" i="3"/>
  <c r="K21" i="3"/>
  <c r="J20" i="3"/>
  <c r="L10" i="3"/>
  <c r="K10" i="3"/>
  <c r="J64" i="3"/>
  <c r="J74" i="3"/>
  <c r="K65" i="3"/>
  <c r="L20" i="3" l="1"/>
  <c r="K20" i="3"/>
  <c r="K62" i="3"/>
  <c r="K60" i="3"/>
  <c r="D11" i="5" l="1"/>
  <c r="C11" i="5"/>
  <c r="K64" i="3" l="1"/>
  <c r="J63" i="3"/>
  <c r="K63" i="3" l="1"/>
</calcChain>
</file>

<file path=xl/sharedStrings.xml><?xml version="1.0" encoding="utf-8"?>
<sst xmlns="http://schemas.openxmlformats.org/spreadsheetml/2006/main" count="277" uniqueCount="157">
  <si>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</si>
  <si>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</si>
  <si>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</si>
  <si>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</si>
  <si>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</si>
  <si>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</si>
  <si>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</si>
  <si>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Rashodi za nabavu neproizvedene dugotrajne imovine</t>
  </si>
  <si>
    <t>BROJČANA OZNAKA I NAZIV</t>
  </si>
  <si>
    <t>04 Ekonomski poslovi</t>
  </si>
  <si>
    <t>041 Opći ekonomski, trgovački i poslovi vezani uz rad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</si>
  <si>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</si>
  <si>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</si>
  <si>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</si>
  <si>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</si>
  <si>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</si>
  <si>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</si>
  <si>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</si>
  <si>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…</t>
  </si>
  <si>
    <t>PRIJENOS SREDSTAVA IZ PRETHODNE GODINE</t>
  </si>
  <si>
    <t>1 Opći prihodi i primici</t>
  </si>
  <si>
    <t>11 Opći prihodi i primici</t>
  </si>
  <si>
    <t>12 Sredstva učešća za pomoći</t>
  </si>
  <si>
    <t>….</t>
  </si>
  <si>
    <t>2 Doprinosi</t>
  </si>
  <si>
    <t>21 Doprinosi za mirovinsko osiguranje</t>
  </si>
  <si>
    <t>3 Vlastiti prihodi</t>
  </si>
  <si>
    <t>31 Vlastiti prihodi</t>
  </si>
  <si>
    <t xml:space="preserve">OSTVARENJE/ IZVRŠENJE 
1.-6.2022. </t>
  </si>
  <si>
    <t xml:space="preserve">OSTVARENJE/ IZVRŠENJE 
1.-6.2023. 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</si>
  <si>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</si>
  <si>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</si>
  <si>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</si>
  <si>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</si>
  <si>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</si>
  <si>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</si>
  <si>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</si>
  <si>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Plaće (Bruto)</t>
  </si>
  <si>
    <t>Plaće za redovan rad</t>
  </si>
  <si>
    <t>Naknade troškova zaposlenima</t>
  </si>
  <si>
    <t>Službena putovanja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</si>
  <si>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</si>
  <si>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</si>
  <si>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</si>
  <si>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</si>
  <si>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</si>
  <si>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</si>
  <si>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</si>
  <si>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</si>
  <si>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</si>
  <si>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</si>
  <si>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</si>
  <si>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5=4/3*100</t>
  </si>
  <si>
    <t>UKUPNO PRIMICI</t>
  </si>
  <si>
    <t xml:space="preserve">UKUPNO IZDACI </t>
  </si>
  <si>
    <t xml:space="preserve">UKUPNO PRIHODI </t>
  </si>
  <si>
    <t>UKUPNO RASHODI</t>
  </si>
  <si>
    <t>UKUPNO PRIHODI</t>
  </si>
  <si>
    <t>TEKUĆI PLAN 2023.*</t>
  </si>
  <si>
    <t>INDEKS**</t>
  </si>
  <si>
    <t>RAZLIKA PRIMITAKA I IZDATAKA</t>
  </si>
  <si>
    <t>IZVORNI PLAN ILI REBALANS 2023.*</t>
  </si>
  <si>
    <t>SAŽETAK  RAČUNA PRIHODA I RASHODA I RAČUNA FINANCIRANJA</t>
  </si>
  <si>
    <t xml:space="preserve"> RAČUN FINANCIRANJA</t>
  </si>
  <si>
    <t xml:space="preserve"> RAČUN PRIHODA I RASHODA </t>
  </si>
  <si>
    <t xml:space="preserve">OSTVARENJE/IZVRŠENJE 
1.-6.2022. </t>
  </si>
  <si>
    <t xml:space="preserve">OSTVARENJE/IZVRŠENJE 
1.-6.2023. </t>
  </si>
  <si>
    <t>IZVJEŠTAJ PO PROGRAMSKOJ KLASIFIKACIJI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</si>
  <si>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</si>
  <si>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</si>
  <si>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</si>
  <si>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</si>
  <si>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</si>
  <si>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5 Pomoći</t>
  </si>
  <si>
    <t>51 Pomoći EU</t>
  </si>
  <si>
    <t>Plaće za prekovremeni rad</t>
  </si>
  <si>
    <t>Ostali rashodi za zaposlene</t>
  </si>
  <si>
    <t>Doprinosi na plaće</t>
  </si>
  <si>
    <t>Doprinosi za obvezno zdravstveno osiguranje</t>
  </si>
  <si>
    <t>Naknada za prijevoz, za rad na terenu i odvojeni život</t>
  </si>
  <si>
    <t>Stručno usavršavanje zaposlenika</t>
  </si>
  <si>
    <t>Rashodi za materijal i energiju</t>
  </si>
  <si>
    <t>Uredski materijal i ostali materijalni rashodi</t>
  </si>
  <si>
    <t>Energija</t>
  </si>
  <si>
    <t>Materijal i dijelovi za tekuće i investicijsko održavanje</t>
  </si>
  <si>
    <t>Sitni inventar i auto gume</t>
  </si>
  <si>
    <t>Rashodi za usluge</t>
  </si>
  <si>
    <t>Usluge telefona, pošte i prijevoza</t>
  </si>
  <si>
    <t>Usluge tekućeg i investicijskog održavanja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</si>
  <si>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</si>
  <si>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</si>
  <si>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</si>
  <si>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</si>
  <si>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</si>
  <si>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</si>
  <si>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Financijski rashodi</t>
  </si>
  <si>
    <t>Naknade za rad predstavničkih i izvršnih tijela</t>
  </si>
  <si>
    <t>Reprezentacija</t>
  </si>
  <si>
    <t>Članarine i norme</t>
  </si>
  <si>
    <t>Pristojbe i naknade</t>
  </si>
  <si>
    <t>Troškovi sudskih postupaka</t>
  </si>
  <si>
    <t>Ostali financijski rashodi</t>
  </si>
  <si>
    <t>Bankarske usluge i usluge platnog prometa</t>
  </si>
  <si>
    <t>Zatezne kamate</t>
  </si>
  <si>
    <t>Ostali nespomenujti financijski rashodi</t>
  </si>
  <si>
    <t>Nematerijalna imovina</t>
  </si>
  <si>
    <t>Licence</t>
  </si>
  <si>
    <t>Rashodi za nabavu proizvedene dugotrajn e imovine</t>
  </si>
  <si>
    <t>Postrojenja i oprema</t>
  </si>
  <si>
    <t>Oprema za održavanje i zaštitu</t>
  </si>
  <si>
    <t>Prihodi iz proračuna</t>
  </si>
  <si>
    <t>Prihodi iz nadležnog proračuna za financiranje rashoda poslovanja</t>
  </si>
  <si>
    <t>Prihodi iz nadležnog proračuna za financiranje rashoda za nabavu nefinancijske imovine</t>
  </si>
  <si>
    <t>077 65</t>
  </si>
  <si>
    <t>HRVATSKI ZAVOD ZA NORME</t>
  </si>
  <si>
    <t>OPĆI PRIHODI I PRIMICI</t>
  </si>
  <si>
    <t>SREDSTVA UČEŠĆA ZA POMOĆI</t>
  </si>
  <si>
    <t>POMOĆI EU</t>
  </si>
  <si>
    <t>GOSPODARSTVO</t>
  </si>
  <si>
    <t>A651002</t>
  </si>
  <si>
    <t>ADMINISTRACIJA I UPRAVLJANJE HRVATSKOG ZAVODA ZA NORME</t>
  </si>
  <si>
    <t>Opći prihodi i primici</t>
  </si>
  <si>
    <t>Plaće za redovni rad</t>
  </si>
  <si>
    <t>Naknade za prijevoz, za rad na terenu i odvojeni život</t>
  </si>
  <si>
    <t xml:space="preserve">Naknade za rad predstavničkih i izvršnih tijela, povjerenstava i slično </t>
  </si>
  <si>
    <t>Rashodi za nabavu proizvedene dugotrajne imovine</t>
  </si>
  <si>
    <t>A651013</t>
  </si>
  <si>
    <t>PROJEKT PREVOĐENJA NORMA ZA EU ZAKONODAVSTVO</t>
  </si>
  <si>
    <t>Sredstva učešća za projekt</t>
  </si>
  <si>
    <t>Pomoći EU</t>
  </si>
  <si>
    <t>K651011</t>
  </si>
  <si>
    <t>INFORMATIZACIJA</t>
  </si>
  <si>
    <t>RAZVOJ I ODRŽAVANJE NORMIZACIJSKOG SUSTAVA ZA RH</t>
  </si>
  <si>
    <t>Materijal i sirovine</t>
  </si>
  <si>
    <t>Usluge promidžbe i informiranja</t>
  </si>
  <si>
    <t>Premije osiguranja</t>
  </si>
  <si>
    <t>Uredska oprema i namještaj</t>
  </si>
  <si>
    <t xml:space="preserve">Ostali rashodi </t>
  </si>
  <si>
    <t>Kazne, penali i naknade štete</t>
  </si>
  <si>
    <t>Naknade štete zaposlenicima</t>
  </si>
  <si>
    <t>Nematerijalna proizvedena imovina</t>
  </si>
  <si>
    <t>Ulaganje u računalne programe</t>
  </si>
  <si>
    <t>Plavo obojane ćelije u stupcima 2-5 imaju upisane formule, u njih se podaci ne unose, nego se izračunavaju temeljem podataka unesenih u bijele ćelije.</t>
  </si>
  <si>
    <t>U stupcima 6 i 7 formule su unesene u sve ćelije (i plavo i bijelo obojane). Izračuni će se pojaviti s unosom podataka u stupce 2-5.</t>
  </si>
  <si>
    <t>isključivo bez decimala.</t>
  </si>
  <si>
    <t>OSTVARENJE/IZVRŠENJE 01.2023.-06.2023.</t>
  </si>
  <si>
    <t xml:space="preserve">IZVRŠENJE FINANCIJSKOG PLANA PRORAČUNSKOG KORISNIKA DRŽAVNOG PRORAČUNA
</t>
  </si>
  <si>
    <t>IZVORNI PLAN ILI REBALANS 2024.*</t>
  </si>
  <si>
    <t>IZVORNI PLAN ILI REBALANS 2024.</t>
  </si>
  <si>
    <t>TEKUĆI PLAN 2024.</t>
  </si>
  <si>
    <t xml:space="preserve">OSTVARENJE/IZVRŠENJE 01.2024.-06.2024. </t>
  </si>
  <si>
    <t xml:space="preserve">Iznosi u stupcima "OSTVARENJE/IZVRŠENJE 2023." i "OSTVARENJE/IZVRŠENJE 2024." iskazuju se na dvije decimale. U stupcima u kojima se iskazuje plan iznosi se iskazuju </t>
  </si>
  <si>
    <t xml:space="preserve">OSTVARENJE/ IZVRŠENJE 
1.-06.2023. </t>
  </si>
  <si>
    <t xml:space="preserve">OSTVARENJE/ IZVRŠENJE 
1.-06.2024. </t>
  </si>
  <si>
    <t>TEKUĆI PLAN 2024.*</t>
  </si>
  <si>
    <t xml:space="preserve"> IZVRŠENJE 
1.-06.2023. </t>
  </si>
  <si>
    <t xml:space="preserve"> IZVRŠENJE 
1.-06.2024.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</si>
</sst>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indexed="8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000000"/>
      <name val="Times New Roman"/>
      <family val="1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65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4" borderId="0" applyNumberFormat="0" applyBorder="0" applyAlignment="0" applyProtection="0"/>
  </cellStyleXfs>
  <cellXfs count="173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3" fontId="5" fillId="2" borderId="3" xfId="0" applyNumberFormat="1" applyFont="1" applyFill="1" applyBorder="1" applyAlignment="1">
      <alignment horizontal="right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left" vertical="center"/>
    </xf>
    <xf numFmtId="0" fontId="4" fillId="0" borderId="3" xfId="0" applyFont="1" applyBorder="1"/>
    <xf numFmtId="0" fontId="9" fillId="0" borderId="0" xfId="0" applyFont="1" applyAlignment="1">
      <alignment vertical="top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13" fillId="0" borderId="0" xfId="0" applyFont="1" applyAlignment="1">
      <alignment vertical="center" wrapText="1"/>
    </xf>
    <xf numFmtId="0" fontId="11" fillId="0" borderId="0" xfId="0" applyFont="1"/>
    <xf numFmtId="0" fontId="10" fillId="3" borderId="3" xfId="0" applyFont="1" applyFill="1" applyBorder="1" applyAlignment="1">
      <alignment horizontal="center" vertical="center" wrapText="1"/>
    </xf>
    <xf numFmtId="3" fontId="13" fillId="2" borderId="4" xfId="0" applyNumberFormat="1" applyFont="1" applyFill="1" applyBorder="1" applyAlignment="1">
      <alignment horizontal="right"/>
    </xf>
    <xf numFmtId="4" fontId="13" fillId="2" borderId="4" xfId="0" applyNumberFormat="1" applyFont="1" applyFill="1" applyBorder="1" applyAlignment="1">
      <alignment horizontal="right"/>
    </xf>
    <xf numFmtId="0" fontId="14" fillId="0" borderId="3" xfId="0" applyFont="1" applyBorder="1" applyAlignment="1">
      <alignment horizontal="left" vertical="center" wrapText="1"/>
    </xf>
    <xf numFmtId="3" fontId="13" fillId="2" borderId="3" xfId="0" applyNumberFormat="1" applyFont="1" applyFill="1" applyBorder="1" applyAlignment="1">
      <alignment horizontal="right"/>
    </xf>
    <xf numFmtId="4" fontId="13" fillId="2" borderId="3" xfId="0" applyNumberFormat="1" applyFont="1" applyFill="1" applyBorder="1" applyAlignment="1">
      <alignment horizontal="right"/>
    </xf>
    <xf numFmtId="0" fontId="14" fillId="0" borderId="4" xfId="0" applyFont="1" applyBorder="1" applyAlignment="1">
      <alignment horizontal="left" vertical="center" wrapText="1"/>
    </xf>
    <xf numFmtId="0" fontId="11" fillId="0" borderId="3" xfId="0" applyFont="1" applyBorder="1"/>
    <xf numFmtId="0" fontId="12" fillId="0" borderId="3" xfId="0" applyFont="1" applyBorder="1" applyAlignment="1">
      <alignment vertical="top" wrapText="1"/>
    </xf>
    <xf numFmtId="4" fontId="11" fillId="0" borderId="3" xfId="0" applyNumberFormat="1" applyFont="1" applyBorder="1"/>
    <xf numFmtId="4" fontId="11" fillId="0" borderId="0" xfId="0" applyNumberFormat="1" applyFont="1"/>
    <xf numFmtId="0" fontId="11" fillId="0" borderId="3" xfId="0" applyFont="1" applyBorder="1" applyAlignment="1">
      <alignment vertical="top" wrapText="1"/>
    </xf>
    <xf numFmtId="0" fontId="12" fillId="0" borderId="3" xfId="0" applyFont="1" applyBorder="1"/>
    <xf numFmtId="0" fontId="11" fillId="0" borderId="3" xfId="0" applyFont="1" applyBorder="1" applyAlignment="1">
      <alignment wrapText="1"/>
    </xf>
    <xf numFmtId="4" fontId="11" fillId="0" borderId="3" xfId="0" applyNumberFormat="1" applyFont="1" applyBorder="1" applyAlignment="1">
      <alignment vertical="top" wrapText="1"/>
    </xf>
    <xf numFmtId="3" fontId="11" fillId="0" borderId="3" xfId="0" applyNumberFormat="1" applyFont="1" applyBorder="1"/>
    <xf numFmtId="3" fontId="12" fillId="0" borderId="3" xfId="0" applyNumberFormat="1" applyFont="1" applyBorder="1"/>
    <xf numFmtId="4" fontId="12" fillId="0" borderId="3" xfId="0" applyNumberFormat="1" applyFont="1" applyBorder="1"/>
    <xf numFmtId="0" fontId="12" fillId="0" borderId="3" xfId="0" applyFont="1" applyBorder="1" applyAlignment="1">
      <alignment wrapText="1"/>
    </xf>
    <xf numFmtId="3" fontId="10" fillId="2" borderId="4" xfId="0" applyNumberFormat="1" applyFont="1" applyFill="1" applyBorder="1" applyAlignment="1">
      <alignment horizontal="right"/>
    </xf>
    <xf numFmtId="3" fontId="10" fillId="2" borderId="3" xfId="0" applyNumberFormat="1" applyFont="1" applyFill="1" applyBorder="1" applyAlignment="1">
      <alignment horizontal="right"/>
    </xf>
    <xf numFmtId="4" fontId="10" fillId="2" borderId="3" xfId="0" applyNumberFormat="1" applyFont="1" applyFill="1" applyBorder="1" applyAlignment="1">
      <alignment horizontal="right"/>
    </xf>
    <xf numFmtId="0" fontId="15" fillId="2" borderId="3" xfId="0" applyFont="1" applyFill="1" applyBorder="1" applyAlignment="1">
      <alignment horizontal="left" vertical="center" wrapText="1"/>
    </xf>
    <xf numFmtId="4" fontId="10" fillId="2" borderId="3" xfId="0" applyNumberFormat="1" applyFont="1" applyFill="1" applyBorder="1"/>
    <xf numFmtId="3" fontId="10" fillId="2" borderId="3" xfId="0" applyNumberFormat="1" applyFont="1" applyFill="1" applyBorder="1"/>
    <xf numFmtId="0" fontId="16" fillId="2" borderId="3" xfId="0" applyFont="1" applyFill="1" applyBorder="1" applyAlignment="1">
      <alignment horizontal="left" vertical="center" wrapText="1"/>
    </xf>
    <xf numFmtId="0" fontId="16" fillId="2" borderId="3" xfId="0" quotePrefix="1" applyFont="1" applyFill="1" applyBorder="1" applyAlignment="1">
      <alignment horizontal="left" vertical="center"/>
    </xf>
    <xf numFmtId="0" fontId="16" fillId="2" borderId="3" xfId="0" quotePrefix="1" applyFont="1" applyFill="1" applyBorder="1" applyAlignment="1">
      <alignment horizontal="left" vertical="center" wrapText="1"/>
    </xf>
    <xf numFmtId="0" fontId="17" fillId="2" borderId="3" xfId="0" quotePrefix="1" applyFont="1" applyFill="1" applyBorder="1" applyAlignment="1">
      <alignment horizontal="left" vertical="center"/>
    </xf>
    <xf numFmtId="0" fontId="15" fillId="2" borderId="3" xfId="0" quotePrefix="1" applyFont="1" applyFill="1" applyBorder="1" applyAlignment="1">
      <alignment horizontal="left" vertical="center"/>
    </xf>
    <xf numFmtId="0" fontId="15" fillId="2" borderId="3" xfId="0" applyFont="1" applyFill="1" applyBorder="1" applyAlignment="1">
      <alignment horizontal="left" vertical="center"/>
    </xf>
    <xf numFmtId="0" fontId="15" fillId="2" borderId="3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vertical="center" wrapText="1"/>
    </xf>
    <xf numFmtId="3" fontId="13" fillId="2" borderId="3" xfId="0" applyNumberFormat="1" applyFont="1" applyFill="1" applyBorder="1" applyAlignment="1">
      <alignment horizontal="right" wrapText="1"/>
    </xf>
    <xf numFmtId="0" fontId="12" fillId="0" borderId="0" xfId="0" applyFont="1" applyAlignment="1">
      <alignment vertical="top" wrapText="1"/>
    </xf>
    <xf numFmtId="4" fontId="15" fillId="2" borderId="3" xfId="0" applyNumberFormat="1" applyFont="1" applyFill="1" applyBorder="1" applyAlignment="1">
      <alignment vertical="center" wrapText="1"/>
    </xf>
    <xf numFmtId="3" fontId="15" fillId="2" borderId="3" xfId="0" applyNumberFormat="1" applyFont="1" applyFill="1" applyBorder="1" applyAlignment="1">
      <alignment vertical="center" wrapText="1"/>
    </xf>
    <xf numFmtId="0" fontId="17" fillId="2" borderId="3" xfId="0" quotePrefix="1" applyFont="1" applyFill="1" applyBorder="1" applyAlignment="1">
      <alignment horizontal="left" vertical="center" wrapText="1" indent="1"/>
    </xf>
    <xf numFmtId="0" fontId="17" fillId="2" borderId="3" xfId="0" applyFont="1" applyFill="1" applyBorder="1" applyAlignment="1">
      <alignment horizontal="left" vertical="center" indent="1"/>
    </xf>
    <xf numFmtId="0" fontId="17" fillId="2" borderId="3" xfId="0" applyFont="1" applyFill="1" applyBorder="1" applyAlignment="1">
      <alignment horizontal="left" vertical="center" wrapText="1" indent="1"/>
    </xf>
    <xf numFmtId="3" fontId="10" fillId="2" borderId="3" xfId="0" applyNumberFormat="1" applyFont="1" applyFill="1" applyBorder="1" applyAlignment="1">
      <alignment horizontal="right" wrapText="1"/>
    </xf>
    <xf numFmtId="4" fontId="12" fillId="0" borderId="0" xfId="0" applyNumberFormat="1" applyFont="1" applyAlignment="1">
      <alignment vertical="top" wrapText="1"/>
    </xf>
    <xf numFmtId="0" fontId="10" fillId="0" borderId="0" xfId="0" applyFont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right" vertical="center"/>
    </xf>
    <xf numFmtId="0" fontId="10" fillId="0" borderId="3" xfId="0" quotePrefix="1" applyFont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3" fontId="10" fillId="0" borderId="3" xfId="0" applyNumberFormat="1" applyFont="1" applyBorder="1" applyAlignment="1">
      <alignment horizontal="right"/>
    </xf>
    <xf numFmtId="4" fontId="10" fillId="0" borderId="3" xfId="0" applyNumberFormat="1" applyFont="1" applyBorder="1" applyAlignment="1">
      <alignment horizontal="right"/>
    </xf>
    <xf numFmtId="0" fontId="16" fillId="3" borderId="2" xfId="0" applyFont="1" applyFill="1" applyBorder="1" applyAlignment="1">
      <alignment vertical="center"/>
    </xf>
    <xf numFmtId="3" fontId="10" fillId="3" borderId="3" xfId="0" applyNumberFormat="1" applyFont="1" applyFill="1" applyBorder="1" applyAlignment="1">
      <alignment horizontal="right"/>
    </xf>
    <xf numFmtId="4" fontId="10" fillId="3" borderId="3" xfId="0" applyNumberFormat="1" applyFont="1" applyFill="1" applyBorder="1" applyAlignment="1">
      <alignment horizontal="right"/>
    </xf>
    <xf numFmtId="0" fontId="15" fillId="3" borderId="1" xfId="0" applyFont="1" applyFill="1" applyBorder="1" applyAlignment="1">
      <alignment horizontal="left" vertical="center"/>
    </xf>
    <xf numFmtId="3" fontId="10" fillId="3" borderId="3" xfId="0" applyNumberFormat="1" applyFont="1" applyFill="1" applyBorder="1" applyAlignment="1">
      <alignment horizontal="right" wrapText="1"/>
    </xf>
    <xf numFmtId="4" fontId="10" fillId="3" borderId="3" xfId="0" applyNumberFormat="1" applyFont="1" applyFill="1" applyBorder="1" applyAlignment="1">
      <alignment horizontal="right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/>
    <xf numFmtId="0" fontId="10" fillId="0" borderId="3" xfId="0" quotePrefix="1" applyFont="1" applyBorder="1" applyAlignment="1">
      <alignment horizontal="center" vertical="center"/>
    </xf>
    <xf numFmtId="0" fontId="15" fillId="0" borderId="3" xfId="0" applyFont="1" applyBorder="1" applyAlignment="1">
      <alignment horizontal="right" vertical="center" wrapText="1"/>
    </xf>
    <xf numFmtId="0" fontId="16" fillId="0" borderId="3" xfId="0" applyFont="1" applyBorder="1" applyAlignment="1">
      <alignment vertical="center" wrapText="1"/>
    </xf>
    <xf numFmtId="0" fontId="11" fillId="3" borderId="0" xfId="0" applyFont="1" applyFill="1"/>
    <xf numFmtId="0" fontId="11" fillId="0" borderId="0" xfId="0" applyFont="1" applyAlignment="1">
      <alignment horizontal="left"/>
    </xf>
    <xf numFmtId="3" fontId="10" fillId="3" borderId="3" xfId="0" applyNumberFormat="1" applyFont="1" applyFill="1" applyBorder="1" applyAlignment="1">
      <alignment horizontal="right" vertical="center" wrapText="1"/>
    </xf>
    <xf numFmtId="2" fontId="10" fillId="3" borderId="3" xfId="0" applyNumberFormat="1" applyFont="1" applyFill="1" applyBorder="1" applyAlignment="1">
      <alignment horizontal="right" vertical="center" wrapText="1"/>
    </xf>
    <xf numFmtId="0" fontId="11" fillId="3" borderId="0" xfId="0" applyFont="1" applyFill="1" applyAlignment="1">
      <alignment horizontal="left"/>
    </xf>
    <xf numFmtId="4" fontId="10" fillId="2" borderId="4" xfId="0" applyNumberFormat="1" applyFont="1" applyFill="1" applyBorder="1" applyAlignment="1">
      <alignment horizontal="right"/>
    </xf>
    <xf numFmtId="0" fontId="19" fillId="0" borderId="3" xfId="0" applyFont="1" applyBorder="1" applyAlignment="1">
      <alignment horizontal="left" vertical="center" wrapText="1"/>
    </xf>
    <xf numFmtId="3" fontId="3" fillId="2" borderId="4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0" fontId="9" fillId="0" borderId="3" xfId="0" applyFont="1" applyBorder="1"/>
    <xf numFmtId="3" fontId="9" fillId="0" borderId="3" xfId="0" applyNumberFormat="1" applyFont="1" applyBorder="1"/>
    <xf numFmtId="4" fontId="9" fillId="0" borderId="3" xfId="0" applyNumberFormat="1" applyFont="1" applyBorder="1"/>
    <xf numFmtId="0" fontId="13" fillId="2" borderId="4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10" fillId="3" borderId="3" xfId="0" quotePrefix="1" applyNumberFormat="1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1" fillId="0" borderId="3" xfId="0" applyFont="1" applyBorder="1" applyAlignment="1"/>
    <xf numFmtId="0" fontId="0" fillId="0" borderId="4" xfId="0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4" fontId="11" fillId="0" borderId="3" xfId="0" applyNumberFormat="1" applyFont="1" applyBorder="1" applyAlignment="1">
      <alignment wrapText="1"/>
    </xf>
    <xf numFmtId="0" fontId="0" fillId="0" borderId="0" xfId="0" applyAlignment="1"/>
    <xf numFmtId="0" fontId="13" fillId="2" borderId="4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wrapText="1"/>
    </xf>
    <xf numFmtId="4" fontId="11" fillId="0" borderId="3" xfId="0" applyNumberFormat="1" applyFont="1" applyBorder="1" applyAlignment="1"/>
    <xf numFmtId="4" fontId="4" fillId="0" borderId="3" xfId="0" applyNumberFormat="1" applyFont="1" applyBorder="1"/>
    <xf numFmtId="0" fontId="10" fillId="0" borderId="0" xfId="0" applyFont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4" fontId="15" fillId="0" borderId="3" xfId="0" applyNumberFormat="1" applyFont="1" applyFill="1" applyBorder="1" applyAlignment="1">
      <alignment vertical="center" wrapText="1"/>
    </xf>
    <xf numFmtId="4" fontId="10" fillId="0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vertical="center" wrapText="1"/>
    </xf>
    <xf numFmtId="3" fontId="10" fillId="0" borderId="3" xfId="0" applyNumberFormat="1" applyFont="1" applyFill="1" applyBorder="1" applyAlignment="1">
      <alignment horizontal="right"/>
    </xf>
    <xf numFmtId="0" fontId="10" fillId="0" borderId="0" xfId="0" applyFont="1" applyAlignment="1">
      <alignment horizontal="center" vertical="center"/>
    </xf>
    <xf numFmtId="0" fontId="20" fillId="0" borderId="0" xfId="0" applyFont="1" applyAlignment="1">
      <alignment vertical="top"/>
    </xf>
    <xf numFmtId="0" fontId="20" fillId="0" borderId="0" xfId="0" applyFont="1" applyAlignment="1">
      <alignment horizontal="left" vertical="top"/>
    </xf>
    <xf numFmtId="0" fontId="11" fillId="0" borderId="0" xfId="0" applyFont="1" applyAlignment="1"/>
    <xf numFmtId="0" fontId="21" fillId="0" borderId="0" xfId="0" applyFont="1" applyAlignment="1">
      <alignment horizontal="left" vertical="top"/>
    </xf>
    <xf numFmtId="4" fontId="1" fillId="3" borderId="3" xfId="0" applyNumberFormat="1" applyFont="1" applyFill="1" applyBorder="1" applyAlignment="1">
      <alignment horizontal="right"/>
    </xf>
    <xf numFmtId="4" fontId="1" fillId="3" borderId="3" xfId="0" applyNumberFormat="1" applyFont="1" applyFill="1" applyBorder="1" applyAlignment="1">
      <alignment horizontal="right" wrapText="1"/>
    </xf>
    <xf numFmtId="4" fontId="10" fillId="0" borderId="0" xfId="0" applyNumberFormat="1" applyFont="1" applyBorder="1" applyAlignment="1">
      <alignment horizontal="right"/>
    </xf>
    <xf numFmtId="4" fontId="10" fillId="0" borderId="3" xfId="0" applyNumberFormat="1" applyFont="1" applyFill="1" applyBorder="1" applyAlignment="1">
      <alignment horizontal="right" vertical="center" wrapText="1"/>
    </xf>
    <xf numFmtId="4" fontId="9" fillId="4" borderId="3" xfId="2" applyNumberFormat="1" applyFont="1" applyBorder="1" applyAlignment="1">
      <alignment horizontal="right"/>
    </xf>
    <xf numFmtId="4" fontId="6" fillId="0" borderId="3" xfId="0" applyNumberFormat="1" applyFont="1" applyBorder="1" applyAlignment="1">
      <alignment vertical="center"/>
    </xf>
    <xf numFmtId="4" fontId="6" fillId="3" borderId="3" xfId="0" applyNumberFormat="1" applyFont="1" applyFill="1" applyBorder="1" applyAlignment="1">
      <alignment vertical="center"/>
    </xf>
    <xf numFmtId="4" fontId="6" fillId="0" borderId="3" xfId="0" applyNumberFormat="1" applyFont="1" applyBorder="1" applyAlignment="1">
      <alignment vertical="center" wrapText="1"/>
    </xf>
    <xf numFmtId="4" fontId="6" fillId="3" borderId="3" xfId="0" applyNumberFormat="1" applyFont="1" applyFill="1" applyBorder="1" applyAlignment="1">
      <alignment vertical="center" wrapText="1"/>
    </xf>
    <xf numFmtId="0" fontId="10" fillId="0" borderId="3" xfId="0" quotePrefix="1" applyFont="1" applyBorder="1" applyAlignment="1">
      <alignment horizontal="center" vertical="center" wrapText="1"/>
    </xf>
    <xf numFmtId="4" fontId="10" fillId="3" borderId="3" xfId="0" applyNumberFormat="1" applyFont="1" applyFill="1" applyBorder="1" applyAlignment="1">
      <alignment horizontal="right" vertical="center" wrapText="1"/>
    </xf>
    <xf numFmtId="0" fontId="10" fillId="0" borderId="3" xfId="0" quotePrefix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3" borderId="3" xfId="0" quotePrefix="1" applyFont="1" applyFill="1" applyBorder="1" applyAlignment="1">
      <alignment horizontal="left" vertical="center" wrapText="1"/>
    </xf>
    <xf numFmtId="0" fontId="15" fillId="0" borderId="1" xfId="0" quotePrefix="1" applyFont="1" applyBorder="1" applyAlignment="1">
      <alignment horizontal="left" vertical="center"/>
    </xf>
    <xf numFmtId="0" fontId="16" fillId="0" borderId="2" xfId="0" applyFont="1" applyBorder="1" applyAlignment="1">
      <alignment vertical="center"/>
    </xf>
    <xf numFmtId="0" fontId="15" fillId="3" borderId="1" xfId="0" quotePrefix="1" applyFont="1" applyFill="1" applyBorder="1" applyAlignment="1">
      <alignment horizontal="left" vertical="center" wrapText="1"/>
    </xf>
    <xf numFmtId="0" fontId="16" fillId="3" borderId="2" xfId="0" applyFont="1" applyFill="1" applyBorder="1" applyAlignment="1">
      <alignment vertical="center" wrapText="1"/>
    </xf>
    <xf numFmtId="0" fontId="15" fillId="0" borderId="1" xfId="0" quotePrefix="1" applyFont="1" applyBorder="1" applyAlignment="1">
      <alignment horizontal="left" vertical="center" wrapText="1"/>
    </xf>
    <xf numFmtId="0" fontId="16" fillId="0" borderId="2" xfId="0" applyFont="1" applyBorder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0" fillId="0" borderId="3" xfId="0" quotePrefix="1" applyFont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2" xfId="0" quotePrefix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0" fillId="3" borderId="1" xfId="0" quotePrefix="1" applyFont="1" applyFill="1" applyBorder="1" applyAlignment="1">
      <alignment horizontal="left" wrapText="1"/>
    </xf>
    <xf numFmtId="0" fontId="10" fillId="3" borderId="2" xfId="0" quotePrefix="1" applyFont="1" applyFill="1" applyBorder="1" applyAlignment="1">
      <alignment horizontal="left" wrapText="1"/>
    </xf>
    <xf numFmtId="0" fontId="10" fillId="3" borderId="4" xfId="0" quotePrefix="1" applyFont="1" applyFill="1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6" fillId="3" borderId="2" xfId="0" applyFont="1" applyFill="1" applyBorder="1" applyAlignment="1">
      <alignment vertical="center"/>
    </xf>
    <xf numFmtId="0" fontId="10" fillId="0" borderId="3" xfId="0" quotePrefix="1" applyFont="1" applyBorder="1" applyAlignment="1">
      <alignment horizontal="center" wrapText="1"/>
    </xf>
    <xf numFmtId="0" fontId="10" fillId="0" borderId="1" xfId="0" quotePrefix="1" applyFont="1" applyBorder="1" applyAlignment="1">
      <alignment horizont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3">
    <cellStyle name="20% - Isticanje1" xfId="2" builtinId="30"/>
    <cellStyle name="Normalno" xfId="0" builtinId="0"/>
    <cellStyle name="Obično_List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37"/>
  <sheetViews>
    <sheetView tabSelected="1" zoomScale="140" zoomScaleNormal="140" workbookViewId="0">
      <selection activeCell="L26" sqref="L26"/>
    </sheetView>
  </sheetViews>
  <sheetFormatPr defaultRowHeight="15.75" x14ac:dyDescent="0.25"/>
  <cols>
    <col min="1" max="4" width="9.140625" style="21"/>
    <col min="5" max="5" width="20.5703125" style="21" customWidth="1"/>
    <col min="6" max="6" width="20.140625" style="21" customWidth="1"/>
    <col min="7" max="7" width="19.85546875" style="21" customWidth="1"/>
    <col min="8" max="8" width="20.7109375" style="21" customWidth="1"/>
    <col min="9" max="9" width="21.85546875" style="21" customWidth="1"/>
    <col min="10" max="10" width="13.5703125" style="21" customWidth="1"/>
    <col min="11" max="11" width="13.42578125" style="21" customWidth="1"/>
    <col min="12" max="12" width="25.28515625" style="21" customWidth="1"/>
    <col min="13" max="16384" width="9.140625" style="21"/>
  </cols>
  <sheetData>
    <row r="1" spans="1:12" ht="42" customHeight="1" x14ac:dyDescent="0.25">
      <c r="A1" s="161" t="s">
        <v>146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64"/>
    </row>
    <row r="2" spans="1:12" ht="15.75" customHeight="1" x14ac:dyDescent="0.25">
      <c r="A2" s="161" t="s">
        <v>14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20"/>
    </row>
    <row r="3" spans="1:12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20"/>
    </row>
    <row r="4" spans="1:12" ht="18" customHeight="1" x14ac:dyDescent="0.25">
      <c r="A4" s="161" t="s">
        <v>62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9"/>
    </row>
    <row r="5" spans="1:12" ht="18" customHeigh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9"/>
    </row>
    <row r="6" spans="1:12" ht="18" customHeight="1" x14ac:dyDescent="0.25">
      <c r="A6" s="152" t="s">
        <v>72</v>
      </c>
      <c r="B6" s="152"/>
      <c r="C6" s="152"/>
      <c r="D6" s="152"/>
      <c r="E6" s="152"/>
      <c r="F6" s="65"/>
      <c r="G6" s="66"/>
      <c r="H6" s="66"/>
      <c r="I6" s="66"/>
      <c r="J6" s="67"/>
      <c r="K6" s="67"/>
    </row>
    <row r="7" spans="1:12" ht="47.25" customHeight="1" x14ac:dyDescent="0.25">
      <c r="A7" s="154" t="s">
        <v>8</v>
      </c>
      <c r="B7" s="154"/>
      <c r="C7" s="154"/>
      <c r="D7" s="154"/>
      <c r="E7" s="154"/>
      <c r="F7" s="141" t="s">
        <v>145</v>
      </c>
      <c r="G7" s="141" t="s">
        <v>148</v>
      </c>
      <c r="H7" s="141" t="s">
        <v>149</v>
      </c>
      <c r="I7" s="141" t="s">
        <v>150</v>
      </c>
      <c r="J7" s="68" t="s">
        <v>30</v>
      </c>
      <c r="K7" s="68" t="s">
        <v>59</v>
      </c>
    </row>
    <row r="8" spans="1:12" x14ac:dyDescent="0.25">
      <c r="A8" s="164">
        <v>1</v>
      </c>
      <c r="B8" s="164"/>
      <c r="C8" s="164"/>
      <c r="D8" s="164"/>
      <c r="E8" s="165"/>
      <c r="F8" s="68">
        <v>2</v>
      </c>
      <c r="G8" s="69">
        <v>3</v>
      </c>
      <c r="H8" s="69">
        <v>4</v>
      </c>
      <c r="I8" s="69">
        <v>5</v>
      </c>
      <c r="J8" s="69" t="s">
        <v>41</v>
      </c>
      <c r="K8" s="69" t="s">
        <v>42</v>
      </c>
    </row>
    <row r="9" spans="1:12" x14ac:dyDescent="0.25">
      <c r="A9" s="153" t="s">
        <v>32</v>
      </c>
      <c r="B9" s="151"/>
      <c r="C9" s="151"/>
      <c r="D9" s="151"/>
      <c r="E9" s="147"/>
      <c r="F9" s="137">
        <v>779424.22</v>
      </c>
      <c r="G9" s="70">
        <v>1976295</v>
      </c>
      <c r="H9" s="70">
        <v>1976295</v>
      </c>
      <c r="I9" s="124">
        <v>975049.01</v>
      </c>
      <c r="J9" s="71">
        <f>I9/F9*100</f>
        <v>125.09862857482157</v>
      </c>
      <c r="K9" s="71">
        <f>I9/H9*100</f>
        <v>49.337219898851131</v>
      </c>
    </row>
    <row r="10" spans="1:12" x14ac:dyDescent="0.25">
      <c r="A10" s="146" t="s">
        <v>31</v>
      </c>
      <c r="B10" s="147"/>
      <c r="C10" s="147"/>
      <c r="D10" s="147"/>
      <c r="E10" s="147"/>
      <c r="F10" s="137">
        <v>0</v>
      </c>
      <c r="G10" s="70">
        <v>0</v>
      </c>
      <c r="H10" s="70">
        <v>0</v>
      </c>
      <c r="I10" s="71">
        <v>0</v>
      </c>
      <c r="J10" s="71">
        <v>0</v>
      </c>
      <c r="K10" s="70">
        <v>0</v>
      </c>
    </row>
    <row r="11" spans="1:12" x14ac:dyDescent="0.25">
      <c r="A11" s="162" t="s">
        <v>0</v>
      </c>
      <c r="B11" s="149"/>
      <c r="C11" s="149"/>
      <c r="D11" s="149"/>
      <c r="E11" s="163"/>
      <c r="F11" s="138">
        <f>SUM(F9:F10)</f>
        <v>779424.22</v>
      </c>
      <c r="G11" s="73">
        <f>SUM(G9:G10)</f>
        <v>1976295</v>
      </c>
      <c r="H11" s="73">
        <f>SUM(H9:H10)</f>
        <v>1976295</v>
      </c>
      <c r="I11" s="74">
        <v>975049.01</v>
      </c>
      <c r="J11" s="136">
        <f>I11/F11*100</f>
        <v>125.09862857482157</v>
      </c>
      <c r="K11" s="136">
        <f>I11/H11*100</f>
        <v>49.337219898851131</v>
      </c>
    </row>
    <row r="12" spans="1:12" x14ac:dyDescent="0.25">
      <c r="A12" s="150" t="s">
        <v>33</v>
      </c>
      <c r="B12" s="151"/>
      <c r="C12" s="151"/>
      <c r="D12" s="151"/>
      <c r="E12" s="151"/>
      <c r="F12" s="139">
        <v>782317.36</v>
      </c>
      <c r="G12" s="70">
        <v>1962012</v>
      </c>
      <c r="H12" s="70">
        <v>1962012</v>
      </c>
      <c r="I12" s="71">
        <v>975049.01</v>
      </c>
      <c r="J12" s="71">
        <f>I12/F12*100</f>
        <v>124.63599299394303</v>
      </c>
      <c r="K12" s="71">
        <f>I12/H12*100</f>
        <v>49.696383610293921</v>
      </c>
    </row>
    <row r="13" spans="1:12" x14ac:dyDescent="0.25">
      <c r="A13" s="146" t="s">
        <v>34</v>
      </c>
      <c r="B13" s="147"/>
      <c r="C13" s="147"/>
      <c r="D13" s="147"/>
      <c r="E13" s="147"/>
      <c r="F13" s="137">
        <v>341.98</v>
      </c>
      <c r="G13" s="70">
        <v>31150</v>
      </c>
      <c r="H13" s="70">
        <v>31150</v>
      </c>
      <c r="I13" s="71">
        <v>0</v>
      </c>
      <c r="J13" s="71">
        <f>I13/F13*100</f>
        <v>0</v>
      </c>
      <c r="K13" s="71">
        <f>I13/H13*100</f>
        <v>0</v>
      </c>
    </row>
    <row r="14" spans="1:12" x14ac:dyDescent="0.25">
      <c r="A14" s="75" t="s">
        <v>1</v>
      </c>
      <c r="B14" s="72"/>
      <c r="C14" s="72"/>
      <c r="D14" s="72"/>
      <c r="E14" s="72"/>
      <c r="F14" s="138">
        <f>SUM(F12:F13)</f>
        <v>782659.34</v>
      </c>
      <c r="G14" s="73">
        <f>SUM(G12:G13)</f>
        <v>1993162</v>
      </c>
      <c r="H14" s="73">
        <f>SUM(H12:H13)</f>
        <v>1993162</v>
      </c>
      <c r="I14" s="74">
        <f>SUM(I12:I13)</f>
        <v>975049.01</v>
      </c>
      <c r="J14" s="136">
        <f>I14/F14*100</f>
        <v>124.58153377432384</v>
      </c>
      <c r="K14" s="136">
        <f>I14/H14*100</f>
        <v>48.919706978158324</v>
      </c>
    </row>
    <row r="15" spans="1:12" x14ac:dyDescent="0.25">
      <c r="A15" s="148" t="s">
        <v>2</v>
      </c>
      <c r="B15" s="149"/>
      <c r="C15" s="149"/>
      <c r="D15" s="149"/>
      <c r="E15" s="149"/>
      <c r="F15" s="140">
        <f>F11-F14</f>
        <v>-3235.1199999999953</v>
      </c>
      <c r="G15" s="76">
        <f>G11-G14</f>
        <v>-16867</v>
      </c>
      <c r="H15" s="76">
        <f>H11-H14</f>
        <v>-16867</v>
      </c>
      <c r="I15" s="77">
        <f>I11-I14</f>
        <v>0</v>
      </c>
      <c r="J15" s="136">
        <f>I15/F15*100</f>
        <v>0</v>
      </c>
      <c r="K15" s="136">
        <f>I15/H15*100</f>
        <v>0</v>
      </c>
    </row>
    <row r="16" spans="1:12" ht="9" customHeight="1" x14ac:dyDescent="0.25">
      <c r="A16" s="18"/>
      <c r="B16" s="78"/>
      <c r="C16" s="78"/>
      <c r="D16" s="78"/>
      <c r="E16" s="78"/>
      <c r="F16" s="78"/>
      <c r="G16" s="78"/>
      <c r="H16" s="78"/>
      <c r="I16" s="78"/>
      <c r="J16" s="79"/>
      <c r="K16" s="79"/>
      <c r="L16" s="79"/>
    </row>
    <row r="17" spans="1:48" ht="18" customHeight="1" x14ac:dyDescent="0.25">
      <c r="A17" s="152" t="s">
        <v>69</v>
      </c>
      <c r="B17" s="152"/>
      <c r="C17" s="152"/>
      <c r="D17" s="152"/>
      <c r="E17" s="152"/>
      <c r="F17" s="78"/>
      <c r="G17" s="78"/>
      <c r="H17" s="78"/>
      <c r="I17" s="78"/>
      <c r="J17" s="79"/>
      <c r="K17" s="79"/>
      <c r="L17" s="79"/>
    </row>
    <row r="18" spans="1:48" ht="47.25" x14ac:dyDescent="0.25">
      <c r="A18" s="154" t="s">
        <v>8</v>
      </c>
      <c r="B18" s="154"/>
      <c r="C18" s="154"/>
      <c r="D18" s="154"/>
      <c r="E18" s="154"/>
      <c r="F18" s="143" t="s">
        <v>145</v>
      </c>
      <c r="G18" s="143" t="s">
        <v>148</v>
      </c>
      <c r="H18" s="143" t="s">
        <v>149</v>
      </c>
      <c r="I18" s="143" t="s">
        <v>150</v>
      </c>
      <c r="J18" s="144" t="s">
        <v>30</v>
      </c>
      <c r="K18" s="144" t="s">
        <v>59</v>
      </c>
    </row>
    <row r="19" spans="1:48" x14ac:dyDescent="0.25">
      <c r="A19" s="155">
        <v>1</v>
      </c>
      <c r="B19" s="156"/>
      <c r="C19" s="156"/>
      <c r="D19" s="156"/>
      <c r="E19" s="156"/>
      <c r="F19" s="80">
        <v>2</v>
      </c>
      <c r="G19" s="69">
        <v>3</v>
      </c>
      <c r="H19" s="69">
        <v>4</v>
      </c>
      <c r="I19" s="69">
        <v>5</v>
      </c>
      <c r="J19" s="69" t="s">
        <v>41</v>
      </c>
      <c r="K19" s="69" t="s">
        <v>42</v>
      </c>
    </row>
    <row r="20" spans="1:48" ht="15.75" customHeight="1" x14ac:dyDescent="0.25">
      <c r="A20" s="153" t="s">
        <v>35</v>
      </c>
      <c r="B20" s="157"/>
      <c r="C20" s="157"/>
      <c r="D20" s="157"/>
      <c r="E20" s="157"/>
      <c r="F20" s="81">
        <v>0</v>
      </c>
      <c r="G20" s="70">
        <v>0</v>
      </c>
      <c r="H20" s="70">
        <v>0</v>
      </c>
      <c r="I20" s="70">
        <v>0</v>
      </c>
      <c r="J20" s="70">
        <v>0</v>
      </c>
      <c r="K20" s="70">
        <v>0</v>
      </c>
    </row>
    <row r="21" spans="1:48" x14ac:dyDescent="0.25">
      <c r="A21" s="153" t="s">
        <v>36</v>
      </c>
      <c r="B21" s="151"/>
      <c r="C21" s="151"/>
      <c r="D21" s="151"/>
      <c r="E21" s="151"/>
      <c r="F21" s="82">
        <v>0</v>
      </c>
      <c r="G21" s="70">
        <v>0</v>
      </c>
      <c r="H21" s="70">
        <v>0</v>
      </c>
      <c r="I21" s="70">
        <v>0</v>
      </c>
      <c r="J21" s="70">
        <v>0</v>
      </c>
      <c r="K21" s="70">
        <v>0</v>
      </c>
    </row>
    <row r="22" spans="1:48" ht="15" customHeight="1" x14ac:dyDescent="0.25">
      <c r="A22" s="158" t="s">
        <v>60</v>
      </c>
      <c r="B22" s="159"/>
      <c r="C22" s="159"/>
      <c r="D22" s="159"/>
      <c r="E22" s="160"/>
      <c r="F22" s="102">
        <v>0</v>
      </c>
      <c r="G22" s="22">
        <v>0</v>
      </c>
      <c r="H22" s="22">
        <v>0</v>
      </c>
      <c r="I22" s="22">
        <v>0</v>
      </c>
      <c r="J22" s="132" t="e">
        <f>I22/F22*100</f>
        <v>#DIV/0!</v>
      </c>
      <c r="K22" s="133" t="e">
        <f>I22/H22*100</f>
        <v>#DIV/0!</v>
      </c>
    </row>
    <row r="23" spans="1:48" s="83" customFormat="1" ht="15" customHeight="1" x14ac:dyDescent="0.25">
      <c r="A23" s="153" t="s">
        <v>19</v>
      </c>
      <c r="B23" s="151"/>
      <c r="C23" s="151"/>
      <c r="D23" s="151"/>
      <c r="E23" s="151"/>
      <c r="F23" s="125">
        <v>38766.18</v>
      </c>
      <c r="G23" s="70">
        <v>35531.06</v>
      </c>
      <c r="H23" s="70">
        <v>35531.06</v>
      </c>
      <c r="I23" s="71">
        <v>35531.06</v>
      </c>
      <c r="J23" s="71">
        <f>I23/F23*100</f>
        <v>91.654787755719028</v>
      </c>
      <c r="K23" s="71">
        <f>I23/H23*100</f>
        <v>100</v>
      </c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</row>
    <row r="24" spans="1:48" s="83" customFormat="1" ht="15" customHeight="1" x14ac:dyDescent="0.25">
      <c r="A24" s="153" t="s">
        <v>68</v>
      </c>
      <c r="B24" s="151"/>
      <c r="C24" s="151"/>
      <c r="D24" s="151"/>
      <c r="E24" s="151"/>
      <c r="F24" s="125">
        <v>-35531.06</v>
      </c>
      <c r="G24" s="70">
        <v>-18664</v>
      </c>
      <c r="H24" s="70">
        <v>-18664</v>
      </c>
      <c r="I24" s="71">
        <v>-35531.06</v>
      </c>
      <c r="J24" s="71">
        <f>I24/F24*100</f>
        <v>100</v>
      </c>
      <c r="K24" s="71">
        <f>I24/H24*100</f>
        <v>190.37216030861549</v>
      </c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</row>
    <row r="25" spans="1:48" s="87" customFormat="1" x14ac:dyDescent="0.25">
      <c r="A25" s="158" t="s">
        <v>70</v>
      </c>
      <c r="B25" s="159"/>
      <c r="C25" s="159"/>
      <c r="D25" s="159"/>
      <c r="E25" s="160"/>
      <c r="F25" s="135">
        <f>SUM(F23:F24)</f>
        <v>3235.1200000000026</v>
      </c>
      <c r="G25" s="85">
        <f>SUM(G23:G24)</f>
        <v>16867.059999999998</v>
      </c>
      <c r="H25" s="85">
        <f>SUM(H23:H24)</f>
        <v>16867.059999999998</v>
      </c>
      <c r="I25" s="142">
        <f>SUM(I23:I24)</f>
        <v>0</v>
      </c>
      <c r="J25" s="136">
        <f>I25/F25*100</f>
        <v>0</v>
      </c>
      <c r="K25" s="86">
        <f>I25/H25*100</f>
        <v>0</v>
      </c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</row>
    <row r="26" spans="1:48" x14ac:dyDescent="0.25">
      <c r="A26" s="145" t="s">
        <v>71</v>
      </c>
      <c r="B26" s="145"/>
      <c r="C26" s="145"/>
      <c r="D26" s="145"/>
      <c r="E26" s="145"/>
      <c r="F26" s="126">
        <f>F15+F25</f>
        <v>7.2759576141834259E-12</v>
      </c>
      <c r="G26" s="73">
        <f>G15+G25</f>
        <v>5.9999999997671694E-2</v>
      </c>
      <c r="H26" s="73">
        <f>H15+H25</f>
        <v>5.9999999997671694E-2</v>
      </c>
      <c r="I26" s="73">
        <f>I15+I25</f>
        <v>0</v>
      </c>
      <c r="J26" s="136">
        <v>0</v>
      </c>
      <c r="K26" s="86">
        <f>IF(H26&gt;0,I26/H26*100,"x")</f>
        <v>0</v>
      </c>
    </row>
    <row r="27" spans="1:48" ht="3" customHeight="1" x14ac:dyDescent="0.25">
      <c r="J27" s="134"/>
    </row>
    <row r="28" spans="1:48" ht="7.5" customHeight="1" x14ac:dyDescent="0.25"/>
    <row r="29" spans="1:48" s="109" customFormat="1" ht="15" customHeight="1" x14ac:dyDescent="0.25">
      <c r="A29" s="129"/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30"/>
    </row>
    <row r="30" spans="1:48" s="109" customFormat="1" ht="15" customHeight="1" x14ac:dyDescent="0.25">
      <c r="A30" s="131" t="s">
        <v>151</v>
      </c>
      <c r="B30" s="131"/>
      <c r="C30" s="131"/>
      <c r="D30" s="131"/>
      <c r="E30" s="131"/>
      <c r="F30" s="131"/>
      <c r="G30" s="131"/>
      <c r="H30" s="131"/>
      <c r="I30" s="131"/>
      <c r="J30" s="131"/>
      <c r="K30" s="131"/>
      <c r="L30" s="130"/>
    </row>
    <row r="31" spans="1:48" s="109" customFormat="1" ht="15" customHeight="1" x14ac:dyDescent="0.25">
      <c r="A31" s="131" t="s">
        <v>144</v>
      </c>
      <c r="B31" s="131"/>
      <c r="C31" s="131"/>
      <c r="D31" s="131"/>
      <c r="E31" s="131"/>
      <c r="F31" s="131"/>
      <c r="G31" s="131"/>
      <c r="H31" s="131"/>
      <c r="I31" s="131"/>
      <c r="J31" s="131"/>
      <c r="K31" s="131"/>
      <c r="L31" s="130"/>
    </row>
    <row r="32" spans="1:48" s="109" customFormat="1" ht="15" customHeight="1" x14ac:dyDescent="0.25">
      <c r="A32" s="128" t="s">
        <v>142</v>
      </c>
      <c r="B32" s="128"/>
      <c r="C32" s="128"/>
      <c r="D32" s="128"/>
      <c r="E32" s="128"/>
      <c r="F32" s="128"/>
      <c r="G32" s="128"/>
      <c r="H32" s="128"/>
      <c r="I32" s="128"/>
      <c r="J32" s="128"/>
      <c r="K32" s="128"/>
      <c r="L32" s="130"/>
    </row>
    <row r="33" spans="1:12" s="109" customFormat="1" x14ac:dyDescent="0.25">
      <c r="A33" s="128" t="s">
        <v>143</v>
      </c>
      <c r="B33" s="128"/>
      <c r="C33" s="128"/>
      <c r="D33" s="128"/>
      <c r="E33" s="128"/>
      <c r="F33" s="128"/>
      <c r="G33" s="128"/>
      <c r="H33" s="128"/>
      <c r="I33" s="128"/>
      <c r="J33" s="128"/>
      <c r="K33" s="128"/>
      <c r="L33" s="130"/>
    </row>
    <row r="34" spans="1:12" s="109" customFormat="1" ht="15" customHeight="1" x14ac:dyDescent="0.25">
      <c r="A34" s="129"/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30"/>
    </row>
    <row r="35" spans="1:12" s="109" customFormat="1" ht="15" customHeight="1" x14ac:dyDescent="0.25">
      <c r="A35" s="131"/>
      <c r="B35" s="131"/>
      <c r="C35" s="131"/>
      <c r="D35" s="131"/>
      <c r="E35" s="131"/>
      <c r="F35" s="131"/>
      <c r="G35" s="131"/>
      <c r="H35" s="131"/>
      <c r="I35" s="131"/>
      <c r="J35" s="131"/>
      <c r="K35" s="131"/>
      <c r="L35" s="130"/>
    </row>
    <row r="36" spans="1:12" s="109" customFormat="1" ht="15" customHeight="1" x14ac:dyDescent="0.25">
      <c r="A36" s="128"/>
      <c r="B36" s="128"/>
      <c r="C36" s="128"/>
      <c r="D36" s="128"/>
      <c r="E36" s="128"/>
      <c r="F36" s="128"/>
      <c r="G36" s="128"/>
      <c r="H36" s="128"/>
      <c r="I36" s="128"/>
      <c r="J36" s="128"/>
      <c r="K36" s="128"/>
      <c r="L36" s="130"/>
    </row>
    <row r="37" spans="1:12" s="109" customFormat="1" x14ac:dyDescent="0.25">
      <c r="A37" s="128"/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30"/>
    </row>
  </sheetData>
  <mergeCells count="22">
    <mergeCell ref="A4:K4"/>
    <mergeCell ref="A2:K2"/>
    <mergeCell ref="A1:K1"/>
    <mergeCell ref="A11:E11"/>
    <mergeCell ref="A21:E21"/>
    <mergeCell ref="A9:E9"/>
    <mergeCell ref="A10:E10"/>
    <mergeCell ref="A7:E7"/>
    <mergeCell ref="A8:E8"/>
    <mergeCell ref="A26:E26"/>
    <mergeCell ref="A13:E13"/>
    <mergeCell ref="A15:E15"/>
    <mergeCell ref="A12:E12"/>
    <mergeCell ref="A6:E6"/>
    <mergeCell ref="A17:E17"/>
    <mergeCell ref="A23:E23"/>
    <mergeCell ref="A24:E24"/>
    <mergeCell ref="A18:E18"/>
    <mergeCell ref="A19:E19"/>
    <mergeCell ref="A20:E20"/>
    <mergeCell ref="A25:E25"/>
    <mergeCell ref="A22:E22"/>
  </mergeCells>
  <pageMargins left="0.7" right="0.7" top="0.75" bottom="0.75" header="0.3" footer="0.3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75"/>
  <sheetViews>
    <sheetView zoomScale="90" zoomScaleNormal="90" workbookViewId="0">
      <selection activeCell="L21" sqref="L21"/>
    </sheetView>
  </sheetViews>
  <sheetFormatPr defaultRowHeight="15.75" x14ac:dyDescent="0.25"/>
  <cols>
    <col min="1" max="1" width="9.140625" style="21"/>
    <col min="2" max="2" width="5" style="21" customWidth="1"/>
    <col min="3" max="3" width="5.7109375" style="21" customWidth="1"/>
    <col min="4" max="4" width="7.28515625" style="21" customWidth="1"/>
    <col min="5" max="5" width="8.42578125" style="21" customWidth="1"/>
    <col min="6" max="6" width="39.85546875" style="21" customWidth="1"/>
    <col min="7" max="7" width="19" style="21" customWidth="1"/>
    <col min="8" max="8" width="15" style="21" customWidth="1"/>
    <col min="9" max="9" width="13.85546875" style="21" customWidth="1"/>
    <col min="10" max="10" width="18" style="21" customWidth="1"/>
    <col min="11" max="12" width="15.7109375" style="21" customWidth="1"/>
    <col min="13" max="16384" width="9.140625" style="21"/>
  </cols>
  <sheetData>
    <row r="1" spans="2:12" x14ac:dyDescent="0.25"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2:12" ht="15.75" customHeight="1" x14ac:dyDescent="0.25">
      <c r="B2" s="161" t="s">
        <v>14</v>
      </c>
      <c r="C2" s="161"/>
      <c r="D2" s="161"/>
      <c r="E2" s="161"/>
      <c r="F2" s="161"/>
      <c r="G2" s="161"/>
      <c r="H2" s="161"/>
      <c r="I2" s="161"/>
      <c r="J2" s="161"/>
      <c r="K2" s="161"/>
      <c r="L2" s="161"/>
    </row>
    <row r="3" spans="2:12" x14ac:dyDescent="0.25">
      <c r="B3" s="18"/>
      <c r="C3" s="18"/>
      <c r="D3" s="18"/>
      <c r="E3" s="18"/>
      <c r="F3" s="18"/>
      <c r="G3" s="18"/>
      <c r="H3" s="18"/>
      <c r="I3" s="18"/>
      <c r="J3" s="20"/>
      <c r="K3" s="20"/>
      <c r="L3" s="20"/>
    </row>
    <row r="4" spans="2:12" ht="15.75" customHeight="1" x14ac:dyDescent="0.25">
      <c r="B4" s="161" t="s">
        <v>64</v>
      </c>
      <c r="C4" s="161"/>
      <c r="D4" s="161"/>
      <c r="E4" s="161"/>
      <c r="F4" s="161"/>
      <c r="G4" s="161"/>
      <c r="H4" s="161"/>
      <c r="I4" s="161"/>
      <c r="J4" s="161"/>
      <c r="K4" s="161"/>
      <c r="L4" s="161"/>
    </row>
    <row r="5" spans="2:12" x14ac:dyDescent="0.25">
      <c r="B5" s="18"/>
      <c r="C5" s="18"/>
      <c r="D5" s="18"/>
      <c r="E5" s="18"/>
      <c r="F5" s="18"/>
      <c r="G5" s="18"/>
      <c r="H5" s="18"/>
      <c r="I5" s="18"/>
      <c r="J5" s="20"/>
      <c r="K5" s="20"/>
      <c r="L5" s="20"/>
    </row>
    <row r="6" spans="2:12" ht="15.75" customHeight="1" x14ac:dyDescent="0.25">
      <c r="B6" s="161" t="s">
        <v>43</v>
      </c>
      <c r="C6" s="161"/>
      <c r="D6" s="161"/>
      <c r="E6" s="161"/>
      <c r="F6" s="161"/>
      <c r="G6" s="161"/>
      <c r="H6" s="161"/>
      <c r="I6" s="161"/>
      <c r="J6" s="161"/>
      <c r="K6" s="161"/>
      <c r="L6" s="161"/>
    </row>
    <row r="7" spans="2:12" x14ac:dyDescent="0.25">
      <c r="B7" s="18"/>
      <c r="C7" s="18"/>
      <c r="D7" s="18"/>
      <c r="E7" s="18"/>
      <c r="F7" s="18"/>
      <c r="G7" s="18"/>
      <c r="H7" s="18"/>
      <c r="I7" s="18"/>
      <c r="J7" s="20"/>
      <c r="K7" s="20"/>
      <c r="L7" s="20"/>
    </row>
    <row r="8" spans="2:12" ht="69.75" customHeight="1" x14ac:dyDescent="0.25">
      <c r="B8" s="166" t="s">
        <v>8</v>
      </c>
      <c r="C8" s="167"/>
      <c r="D8" s="167"/>
      <c r="E8" s="167"/>
      <c r="F8" s="168"/>
      <c r="G8" s="22" t="s">
        <v>152</v>
      </c>
      <c r="H8" s="22" t="s">
        <v>148</v>
      </c>
      <c r="I8" s="22" t="s">
        <v>149</v>
      </c>
      <c r="J8" s="22" t="s">
        <v>153</v>
      </c>
      <c r="K8" s="22" t="s">
        <v>30</v>
      </c>
      <c r="L8" s="22" t="s">
        <v>59</v>
      </c>
    </row>
    <row r="9" spans="2:12" x14ac:dyDescent="0.25">
      <c r="B9" s="166">
        <v>1</v>
      </c>
      <c r="C9" s="167"/>
      <c r="D9" s="167"/>
      <c r="E9" s="167"/>
      <c r="F9" s="168"/>
      <c r="G9" s="22">
        <v>2</v>
      </c>
      <c r="H9" s="22">
        <v>3</v>
      </c>
      <c r="I9" s="22">
        <v>4</v>
      </c>
      <c r="J9" s="22">
        <v>5</v>
      </c>
      <c r="K9" s="22" t="s">
        <v>41</v>
      </c>
      <c r="L9" s="22" t="s">
        <v>42</v>
      </c>
    </row>
    <row r="10" spans="2:12" x14ac:dyDescent="0.25">
      <c r="B10" s="44"/>
      <c r="C10" s="44"/>
      <c r="D10" s="44"/>
      <c r="E10" s="44"/>
      <c r="F10" s="44" t="s">
        <v>57</v>
      </c>
      <c r="G10" s="43">
        <f t="shared" ref="G10:J12" si="0">SUM(G11)</f>
        <v>779424.22</v>
      </c>
      <c r="H10" s="42">
        <f t="shared" si="0"/>
        <v>1976295</v>
      </c>
      <c r="I10" s="42">
        <f t="shared" si="0"/>
        <v>1976295</v>
      </c>
      <c r="J10" s="43">
        <f t="shared" si="0"/>
        <v>975049.01</v>
      </c>
      <c r="K10" s="39">
        <f t="shared" ref="K10:K15" si="1">J10/G10*100</f>
        <v>125.09862857482157</v>
      </c>
      <c r="L10" s="39">
        <f>J10/I10*100</f>
        <v>49.337219898851131</v>
      </c>
    </row>
    <row r="11" spans="2:12" x14ac:dyDescent="0.25">
      <c r="B11" s="44">
        <v>6</v>
      </c>
      <c r="C11" s="44"/>
      <c r="D11" s="44"/>
      <c r="E11" s="44"/>
      <c r="F11" s="44" t="s">
        <v>3</v>
      </c>
      <c r="G11" s="45">
        <f t="shared" si="0"/>
        <v>779424.22</v>
      </c>
      <c r="H11" s="46">
        <f t="shared" si="0"/>
        <v>1976295</v>
      </c>
      <c r="I11" s="46">
        <f t="shared" si="0"/>
        <v>1976295</v>
      </c>
      <c r="J11" s="45">
        <f t="shared" si="0"/>
        <v>975049.01</v>
      </c>
      <c r="K11" s="39">
        <f t="shared" si="1"/>
        <v>125.09862857482157</v>
      </c>
      <c r="L11" s="39">
        <f>J11/I11*100</f>
        <v>49.337219898851131</v>
      </c>
    </row>
    <row r="12" spans="2:12" x14ac:dyDescent="0.25">
      <c r="B12" s="44"/>
      <c r="C12" s="47">
        <v>67</v>
      </c>
      <c r="D12" s="47"/>
      <c r="E12" s="47"/>
      <c r="F12" s="47" t="s">
        <v>110</v>
      </c>
      <c r="G12" s="27">
        <f t="shared" si="0"/>
        <v>779424.22</v>
      </c>
      <c r="H12" s="26">
        <f t="shared" si="0"/>
        <v>1976295</v>
      </c>
      <c r="I12" s="26">
        <f t="shared" si="0"/>
        <v>1976295</v>
      </c>
      <c r="J12" s="27">
        <f t="shared" si="0"/>
        <v>975049.01</v>
      </c>
      <c r="K12" s="31">
        <f t="shared" si="1"/>
        <v>125.09862857482157</v>
      </c>
      <c r="L12" s="31">
        <f>J12/I12*100</f>
        <v>49.337219898851131</v>
      </c>
    </row>
    <row r="13" spans="2:12" x14ac:dyDescent="0.25">
      <c r="B13" s="48"/>
      <c r="C13" s="48"/>
      <c r="D13" s="48">
        <v>671</v>
      </c>
      <c r="E13" s="48"/>
      <c r="F13" s="48" t="s">
        <v>110</v>
      </c>
      <c r="G13" s="27">
        <f>SUM(G14:G15)</f>
        <v>779424.22</v>
      </c>
      <c r="H13" s="26">
        <v>1976295</v>
      </c>
      <c r="I13" s="26">
        <v>1976295</v>
      </c>
      <c r="J13" s="27">
        <f>SUM(J14:J15)</f>
        <v>975049.01</v>
      </c>
      <c r="K13" s="31">
        <f t="shared" si="1"/>
        <v>125.09862857482157</v>
      </c>
      <c r="L13" s="31">
        <f>J13/I13*100</f>
        <v>49.337219898851131</v>
      </c>
    </row>
    <row r="14" spans="2:12" ht="38.25" customHeight="1" x14ac:dyDescent="0.25">
      <c r="B14" s="48"/>
      <c r="C14" s="48"/>
      <c r="D14" s="48"/>
      <c r="E14" s="48">
        <v>6711</v>
      </c>
      <c r="F14" s="49" t="s">
        <v>111</v>
      </c>
      <c r="G14" s="27">
        <v>779082.23999999999</v>
      </c>
      <c r="H14" s="26">
        <v>0</v>
      </c>
      <c r="I14" s="26">
        <v>0</v>
      </c>
      <c r="J14" s="27">
        <v>975049.01</v>
      </c>
      <c r="K14" s="31">
        <f t="shared" si="1"/>
        <v>125.15354091501302</v>
      </c>
      <c r="L14" s="31"/>
    </row>
    <row r="15" spans="2:12" ht="51" customHeight="1" x14ac:dyDescent="0.25">
      <c r="B15" s="48"/>
      <c r="C15" s="48"/>
      <c r="D15" s="50"/>
      <c r="E15" s="50">
        <v>6712</v>
      </c>
      <c r="F15" s="49" t="s">
        <v>112</v>
      </c>
      <c r="G15" s="27">
        <v>341.98</v>
      </c>
      <c r="H15" s="26">
        <v>0</v>
      </c>
      <c r="I15" s="26">
        <v>0</v>
      </c>
      <c r="J15" s="27">
        <v>0</v>
      </c>
      <c r="K15" s="31">
        <f t="shared" si="1"/>
        <v>0</v>
      </c>
      <c r="L15" s="31"/>
    </row>
    <row r="17" spans="2:12" x14ac:dyDescent="0.25">
      <c r="B17" s="18"/>
      <c r="C17" s="18"/>
      <c r="D17" s="18"/>
      <c r="E17" s="18"/>
      <c r="F17" s="18"/>
      <c r="G17" s="18"/>
      <c r="H17" s="18"/>
      <c r="I17" s="18"/>
      <c r="J17" s="20"/>
      <c r="K17" s="20"/>
      <c r="L17" s="20"/>
    </row>
    <row r="18" spans="2:12" ht="77.25" customHeight="1" x14ac:dyDescent="0.25">
      <c r="B18" s="166" t="s">
        <v>8</v>
      </c>
      <c r="C18" s="167"/>
      <c r="D18" s="167"/>
      <c r="E18" s="167"/>
      <c r="F18" s="168"/>
      <c r="G18" s="22" t="s">
        <v>152</v>
      </c>
      <c r="H18" s="22" t="s">
        <v>148</v>
      </c>
      <c r="I18" s="22" t="s">
        <v>149</v>
      </c>
      <c r="J18" s="22" t="s">
        <v>153</v>
      </c>
      <c r="K18" s="22" t="s">
        <v>30</v>
      </c>
      <c r="L18" s="22" t="s">
        <v>59</v>
      </c>
    </row>
    <row r="19" spans="2:12" x14ac:dyDescent="0.25">
      <c r="B19" s="166">
        <v>1</v>
      </c>
      <c r="C19" s="167"/>
      <c r="D19" s="167"/>
      <c r="E19" s="167"/>
      <c r="F19" s="168"/>
      <c r="G19" s="22">
        <v>2</v>
      </c>
      <c r="H19" s="22">
        <v>3</v>
      </c>
      <c r="I19" s="22">
        <v>4</v>
      </c>
      <c r="J19" s="22">
        <v>5</v>
      </c>
      <c r="K19" s="22" t="s">
        <v>41</v>
      </c>
      <c r="L19" s="22" t="s">
        <v>42</v>
      </c>
    </row>
    <row r="20" spans="2:12" x14ac:dyDescent="0.25">
      <c r="B20" s="44"/>
      <c r="C20" s="44"/>
      <c r="D20" s="44"/>
      <c r="E20" s="44"/>
      <c r="F20" s="44" t="s">
        <v>56</v>
      </c>
      <c r="G20" s="43">
        <f>G21+G66</f>
        <v>782659.34</v>
      </c>
      <c r="H20" s="42">
        <f>H21+H66</f>
        <v>1993162</v>
      </c>
      <c r="I20" s="42">
        <f>I21+I66</f>
        <v>1993162</v>
      </c>
      <c r="J20" s="43">
        <f>J21+J66</f>
        <v>975049.00999999989</v>
      </c>
      <c r="K20" s="43">
        <f t="shared" ref="K20:K59" si="2">J20/G20*100</f>
        <v>124.58153377432382</v>
      </c>
      <c r="L20" s="39">
        <f>J20/I20*100</f>
        <v>48.919706978158317</v>
      </c>
    </row>
    <row r="21" spans="2:12" x14ac:dyDescent="0.25">
      <c r="B21" s="44">
        <v>3</v>
      </c>
      <c r="C21" s="44"/>
      <c r="D21" s="44"/>
      <c r="E21" s="44"/>
      <c r="F21" s="44" t="s">
        <v>4</v>
      </c>
      <c r="G21" s="43">
        <f>G22+G30+G58+G63</f>
        <v>782317.36</v>
      </c>
      <c r="H21" s="42">
        <f>H22+H30+H58</f>
        <v>1962012</v>
      </c>
      <c r="I21" s="42">
        <f>I22+I30+I58</f>
        <v>1962012</v>
      </c>
      <c r="J21" s="43">
        <f>J22+J30+J58+J63</f>
        <v>975049.00999999989</v>
      </c>
      <c r="K21" s="43">
        <f t="shared" si="2"/>
        <v>124.63599299394301</v>
      </c>
      <c r="L21" s="39">
        <f>J21/I21*100</f>
        <v>49.696383610293914</v>
      </c>
    </row>
    <row r="22" spans="2:12" x14ac:dyDescent="0.25">
      <c r="B22" s="44"/>
      <c r="C22" s="47">
        <v>31</v>
      </c>
      <c r="D22" s="47"/>
      <c r="E22" s="47"/>
      <c r="F22" s="47" t="s">
        <v>5</v>
      </c>
      <c r="G22" s="27">
        <f>G23+G26+G28</f>
        <v>499451.06999999995</v>
      </c>
      <c r="H22" s="26">
        <v>1216371</v>
      </c>
      <c r="I22" s="26">
        <v>1216371</v>
      </c>
      <c r="J22" s="27">
        <f>J23+J26+J28</f>
        <v>634144.59</v>
      </c>
      <c r="K22" s="27">
        <f t="shared" si="2"/>
        <v>126.96831143038698</v>
      </c>
      <c r="L22" s="31">
        <f>J22/I22*100</f>
        <v>52.134142461469402</v>
      </c>
    </row>
    <row r="23" spans="2:12" x14ac:dyDescent="0.25">
      <c r="B23" s="48"/>
      <c r="C23" s="48"/>
      <c r="D23" s="48">
        <v>311</v>
      </c>
      <c r="E23" s="48"/>
      <c r="F23" s="48" t="s">
        <v>37</v>
      </c>
      <c r="G23" s="27">
        <f>SUM(G24:G25)</f>
        <v>408472</v>
      </c>
      <c r="H23" s="26"/>
      <c r="I23" s="26"/>
      <c r="J23" s="27">
        <f>SUM(J24:J25)</f>
        <v>524752.6</v>
      </c>
      <c r="K23" s="27">
        <f t="shared" si="2"/>
        <v>128.46721439902856</v>
      </c>
      <c r="L23" s="29"/>
    </row>
    <row r="24" spans="2:12" x14ac:dyDescent="0.25">
      <c r="B24" s="48"/>
      <c r="C24" s="48"/>
      <c r="D24" s="48"/>
      <c r="E24" s="48">
        <v>3111</v>
      </c>
      <c r="F24" s="48" t="s">
        <v>38</v>
      </c>
      <c r="G24" s="27">
        <v>407817.68</v>
      </c>
      <c r="H24" s="26"/>
      <c r="I24" s="26"/>
      <c r="J24" s="27">
        <v>523948.91</v>
      </c>
      <c r="K24" s="27">
        <f t="shared" si="2"/>
        <v>128.47626174519945</v>
      </c>
      <c r="L24" s="29"/>
    </row>
    <row r="25" spans="2:12" x14ac:dyDescent="0.25">
      <c r="B25" s="48"/>
      <c r="C25" s="48"/>
      <c r="D25" s="48"/>
      <c r="E25" s="48">
        <v>3113</v>
      </c>
      <c r="F25" s="48" t="s">
        <v>75</v>
      </c>
      <c r="G25" s="27">
        <v>654.32000000000005</v>
      </c>
      <c r="H25" s="26"/>
      <c r="I25" s="26"/>
      <c r="J25" s="27">
        <v>803.69</v>
      </c>
      <c r="K25" s="27">
        <f t="shared" si="2"/>
        <v>122.82827974079962</v>
      </c>
      <c r="L25" s="29"/>
    </row>
    <row r="26" spans="2:12" x14ac:dyDescent="0.25">
      <c r="B26" s="48"/>
      <c r="C26" s="48"/>
      <c r="D26" s="48">
        <v>312</v>
      </c>
      <c r="E26" s="48"/>
      <c r="F26" s="48" t="s">
        <v>76</v>
      </c>
      <c r="G26" s="27">
        <f>SUM(G27)</f>
        <v>25126.48</v>
      </c>
      <c r="H26" s="26"/>
      <c r="I26" s="26"/>
      <c r="J26" s="27">
        <f>SUM(J27)</f>
        <v>24538.04</v>
      </c>
      <c r="K26" s="27">
        <f t="shared" si="2"/>
        <v>97.658088200177659</v>
      </c>
      <c r="L26" s="29"/>
    </row>
    <row r="27" spans="2:12" x14ac:dyDescent="0.25">
      <c r="B27" s="48"/>
      <c r="C27" s="48"/>
      <c r="D27" s="48"/>
      <c r="E27" s="48">
        <v>3121</v>
      </c>
      <c r="F27" s="48" t="s">
        <v>76</v>
      </c>
      <c r="G27" s="27">
        <v>25126.48</v>
      </c>
      <c r="H27" s="26"/>
      <c r="I27" s="26"/>
      <c r="J27" s="27">
        <v>24538.04</v>
      </c>
      <c r="K27" s="27">
        <f t="shared" si="2"/>
        <v>97.658088200177659</v>
      </c>
      <c r="L27" s="29"/>
    </row>
    <row r="28" spans="2:12" x14ac:dyDescent="0.25">
      <c r="B28" s="48"/>
      <c r="C28" s="48"/>
      <c r="D28" s="48">
        <v>313</v>
      </c>
      <c r="E28" s="48"/>
      <c r="F28" s="48" t="s">
        <v>77</v>
      </c>
      <c r="G28" s="27">
        <f>SUM(G29)</f>
        <v>65852.59</v>
      </c>
      <c r="H28" s="26"/>
      <c r="I28" s="26"/>
      <c r="J28" s="27">
        <f>SUM(J29)</f>
        <v>84853.95</v>
      </c>
      <c r="K28" s="27">
        <f t="shared" si="2"/>
        <v>128.85438522615436</v>
      </c>
      <c r="L28" s="29"/>
    </row>
    <row r="29" spans="2:12" x14ac:dyDescent="0.25">
      <c r="B29" s="48"/>
      <c r="C29" s="48"/>
      <c r="D29" s="48"/>
      <c r="E29" s="48">
        <v>3132</v>
      </c>
      <c r="F29" s="48" t="s">
        <v>78</v>
      </c>
      <c r="G29" s="27">
        <v>65852.59</v>
      </c>
      <c r="H29" s="26"/>
      <c r="I29" s="26"/>
      <c r="J29" s="27">
        <v>84853.95</v>
      </c>
      <c r="K29" s="27">
        <f t="shared" si="2"/>
        <v>128.85438522615436</v>
      </c>
      <c r="L29" s="29"/>
    </row>
    <row r="30" spans="2:12" x14ac:dyDescent="0.25">
      <c r="B30" s="48"/>
      <c r="C30" s="48">
        <v>32</v>
      </c>
      <c r="D30" s="50"/>
      <c r="E30" s="50"/>
      <c r="F30" s="48" t="s">
        <v>15</v>
      </c>
      <c r="G30" s="27">
        <f>G31+G35+G41+G50</f>
        <v>282511.68000000005</v>
      </c>
      <c r="H30" s="26">
        <v>745241</v>
      </c>
      <c r="I30" s="26">
        <v>745241</v>
      </c>
      <c r="J30" s="27">
        <f>J31+J35+J41+J50</f>
        <v>340523.45999999996</v>
      </c>
      <c r="K30" s="27">
        <f t="shared" si="2"/>
        <v>120.53429436970531</v>
      </c>
      <c r="L30" s="31">
        <f>J30/I30*100</f>
        <v>45.693065733098415</v>
      </c>
    </row>
    <row r="31" spans="2:12" x14ac:dyDescent="0.25">
      <c r="B31" s="48"/>
      <c r="C31" s="48"/>
      <c r="D31" s="48">
        <v>321</v>
      </c>
      <c r="E31" s="48"/>
      <c r="F31" s="48" t="s">
        <v>39</v>
      </c>
      <c r="G31" s="27">
        <f>SUM(G32:G34)</f>
        <v>18986.860000000004</v>
      </c>
      <c r="H31" s="26"/>
      <c r="I31" s="26"/>
      <c r="J31" s="27">
        <f>SUM(J32:J34)</f>
        <v>29517.059999999998</v>
      </c>
      <c r="K31" s="27">
        <f t="shared" si="2"/>
        <v>155.46046055008566</v>
      </c>
      <c r="L31" s="29"/>
    </row>
    <row r="32" spans="2:12" x14ac:dyDescent="0.25">
      <c r="B32" s="48"/>
      <c r="C32" s="51"/>
      <c r="D32" s="48"/>
      <c r="E32" s="48">
        <v>3211</v>
      </c>
      <c r="F32" s="49" t="s">
        <v>40</v>
      </c>
      <c r="G32" s="27">
        <v>1111.33</v>
      </c>
      <c r="H32" s="26"/>
      <c r="I32" s="26"/>
      <c r="J32" s="27">
        <v>8036.78</v>
      </c>
      <c r="K32" s="27">
        <f t="shared" si="2"/>
        <v>723.16773595601671</v>
      </c>
      <c r="L32" s="29"/>
    </row>
    <row r="33" spans="2:12" ht="31.5" x14ac:dyDescent="0.25">
      <c r="B33" s="48"/>
      <c r="C33" s="51"/>
      <c r="D33" s="48"/>
      <c r="E33" s="48">
        <v>3212</v>
      </c>
      <c r="F33" s="49" t="s">
        <v>79</v>
      </c>
      <c r="G33" s="27">
        <v>16907.47</v>
      </c>
      <c r="H33" s="26"/>
      <c r="I33" s="26"/>
      <c r="J33" s="27">
        <v>16988.18</v>
      </c>
      <c r="K33" s="27">
        <f t="shared" si="2"/>
        <v>100.47736296441749</v>
      </c>
      <c r="L33" s="29"/>
    </row>
    <row r="34" spans="2:12" x14ac:dyDescent="0.25">
      <c r="B34" s="48"/>
      <c r="C34" s="51"/>
      <c r="D34" s="48"/>
      <c r="E34" s="48">
        <v>3213</v>
      </c>
      <c r="F34" s="49" t="s">
        <v>80</v>
      </c>
      <c r="G34" s="27">
        <v>968.06</v>
      </c>
      <c r="H34" s="26"/>
      <c r="I34" s="26"/>
      <c r="J34" s="27">
        <v>4492.1000000000004</v>
      </c>
      <c r="K34" s="27">
        <f t="shared" si="2"/>
        <v>464.03115509369258</v>
      </c>
      <c r="L34" s="29"/>
    </row>
    <row r="35" spans="2:12" x14ac:dyDescent="0.25">
      <c r="B35" s="48"/>
      <c r="C35" s="51"/>
      <c r="D35" s="48">
        <v>322</v>
      </c>
      <c r="E35" s="48"/>
      <c r="F35" s="49" t="s">
        <v>81</v>
      </c>
      <c r="G35" s="27">
        <f>SUM(G36:G40)</f>
        <v>1374.82</v>
      </c>
      <c r="H35" s="26"/>
      <c r="I35" s="26"/>
      <c r="J35" s="27">
        <f>SUM(J36:J40)</f>
        <v>2721.07</v>
      </c>
      <c r="K35" s="27">
        <f t="shared" si="2"/>
        <v>197.92190977727995</v>
      </c>
      <c r="L35" s="29"/>
    </row>
    <row r="36" spans="2:12" x14ac:dyDescent="0.25">
      <c r="B36" s="48"/>
      <c r="C36" s="51"/>
      <c r="D36" s="48"/>
      <c r="E36" s="48">
        <v>3221</v>
      </c>
      <c r="F36" s="49" t="s">
        <v>82</v>
      </c>
      <c r="G36" s="27">
        <v>1374.82</v>
      </c>
      <c r="H36" s="26"/>
      <c r="I36" s="26"/>
      <c r="J36" s="27">
        <v>2001.3</v>
      </c>
      <c r="K36" s="27">
        <f t="shared" si="2"/>
        <v>145.56814710289348</v>
      </c>
      <c r="L36" s="29"/>
    </row>
    <row r="37" spans="2:12" x14ac:dyDescent="0.25">
      <c r="B37" s="48"/>
      <c r="C37" s="51"/>
      <c r="D37" s="48"/>
      <c r="E37" s="48">
        <v>3222</v>
      </c>
      <c r="F37" s="49" t="s">
        <v>133</v>
      </c>
      <c r="G37" s="27">
        <v>0</v>
      </c>
      <c r="H37" s="26"/>
      <c r="I37" s="26"/>
      <c r="J37" s="27">
        <v>0</v>
      </c>
      <c r="K37" s="27" t="e">
        <f t="shared" si="2"/>
        <v>#DIV/0!</v>
      </c>
      <c r="L37" s="29"/>
    </row>
    <row r="38" spans="2:12" x14ac:dyDescent="0.25">
      <c r="B38" s="48"/>
      <c r="C38" s="51"/>
      <c r="D38" s="48"/>
      <c r="E38" s="48">
        <v>3223</v>
      </c>
      <c r="F38" s="49" t="s">
        <v>83</v>
      </c>
      <c r="G38" s="27">
        <v>0</v>
      </c>
      <c r="H38" s="26"/>
      <c r="I38" s="26"/>
      <c r="J38" s="27">
        <v>209.41</v>
      </c>
      <c r="K38" s="27" t="e">
        <f t="shared" si="2"/>
        <v>#DIV/0!</v>
      </c>
      <c r="L38" s="29"/>
    </row>
    <row r="39" spans="2:12" ht="31.5" x14ac:dyDescent="0.25">
      <c r="B39" s="48"/>
      <c r="C39" s="51"/>
      <c r="D39" s="48"/>
      <c r="E39" s="48">
        <v>3224</v>
      </c>
      <c r="F39" s="49" t="s">
        <v>84</v>
      </c>
      <c r="G39" s="27">
        <v>0</v>
      </c>
      <c r="H39" s="26"/>
      <c r="I39" s="26"/>
      <c r="J39" s="27">
        <v>510.36</v>
      </c>
      <c r="K39" s="27" t="e">
        <f t="shared" si="2"/>
        <v>#DIV/0!</v>
      </c>
      <c r="L39" s="29"/>
    </row>
    <row r="40" spans="2:12" x14ac:dyDescent="0.25">
      <c r="B40" s="48"/>
      <c r="C40" s="51"/>
      <c r="D40" s="48"/>
      <c r="E40" s="48">
        <v>3225</v>
      </c>
      <c r="F40" s="49" t="s">
        <v>85</v>
      </c>
      <c r="G40" s="27">
        <v>0</v>
      </c>
      <c r="H40" s="26"/>
      <c r="I40" s="26"/>
      <c r="J40" s="27">
        <v>0</v>
      </c>
      <c r="K40" s="27" t="e">
        <f t="shared" si="2"/>
        <v>#DIV/0!</v>
      </c>
      <c r="L40" s="29"/>
    </row>
    <row r="41" spans="2:12" x14ac:dyDescent="0.25">
      <c r="B41" s="48"/>
      <c r="C41" s="51"/>
      <c r="D41" s="48">
        <v>323</v>
      </c>
      <c r="E41" s="48"/>
      <c r="F41" s="49" t="s">
        <v>86</v>
      </c>
      <c r="G41" s="27">
        <f>SUM(G42:G49)</f>
        <v>84004.180000000008</v>
      </c>
      <c r="H41" s="26"/>
      <c r="I41" s="26"/>
      <c r="J41" s="27">
        <f>SUM(J42:J49)</f>
        <v>77206.710000000006</v>
      </c>
      <c r="K41" s="27">
        <f t="shared" si="2"/>
        <v>91.908176474075447</v>
      </c>
      <c r="L41" s="29"/>
    </row>
    <row r="42" spans="2:12" x14ac:dyDescent="0.25">
      <c r="B42" s="48"/>
      <c r="C42" s="51"/>
      <c r="D42" s="48"/>
      <c r="E42" s="48">
        <v>3231</v>
      </c>
      <c r="F42" s="49" t="s">
        <v>87</v>
      </c>
      <c r="G42" s="27">
        <v>6625.71</v>
      </c>
      <c r="H42" s="26"/>
      <c r="I42" s="26"/>
      <c r="J42" s="27">
        <v>6655.34</v>
      </c>
      <c r="K42" s="27">
        <f t="shared" si="2"/>
        <v>100.4471973569625</v>
      </c>
      <c r="L42" s="29"/>
    </row>
    <row r="43" spans="2:12" x14ac:dyDescent="0.25">
      <c r="B43" s="48"/>
      <c r="C43" s="51"/>
      <c r="D43" s="48"/>
      <c r="E43" s="48">
        <v>3232</v>
      </c>
      <c r="F43" s="49" t="s">
        <v>88</v>
      </c>
      <c r="G43" s="27">
        <v>2500.2800000000002</v>
      </c>
      <c r="H43" s="26"/>
      <c r="I43" s="26"/>
      <c r="J43" s="27">
        <v>3301.7</v>
      </c>
      <c r="K43" s="27">
        <f t="shared" si="2"/>
        <v>132.05321004047545</v>
      </c>
      <c r="L43" s="29"/>
    </row>
    <row r="44" spans="2:12" x14ac:dyDescent="0.25">
      <c r="B44" s="48"/>
      <c r="C44" s="51"/>
      <c r="D44" s="48"/>
      <c r="E44" s="48">
        <v>3233</v>
      </c>
      <c r="F44" s="49" t="s">
        <v>134</v>
      </c>
      <c r="G44" s="27">
        <v>0</v>
      </c>
      <c r="H44" s="26"/>
      <c r="I44" s="26"/>
      <c r="J44" s="27">
        <v>742.5</v>
      </c>
      <c r="K44" s="27" t="e">
        <f t="shared" si="2"/>
        <v>#DIV/0!</v>
      </c>
      <c r="L44" s="29"/>
    </row>
    <row r="45" spans="2:12" x14ac:dyDescent="0.25">
      <c r="B45" s="48"/>
      <c r="C45" s="51"/>
      <c r="D45" s="48"/>
      <c r="E45" s="48">
        <v>3235</v>
      </c>
      <c r="F45" s="49" t="s">
        <v>89</v>
      </c>
      <c r="G45" s="27">
        <v>7573.57</v>
      </c>
      <c r="H45" s="26"/>
      <c r="I45" s="26"/>
      <c r="J45" s="27">
        <v>10477.540000000001</v>
      </c>
      <c r="K45" s="27">
        <f t="shared" si="2"/>
        <v>138.34347606214772</v>
      </c>
      <c r="L45" s="29"/>
    </row>
    <row r="46" spans="2:12" x14ac:dyDescent="0.25">
      <c r="B46" s="48"/>
      <c r="C46" s="51"/>
      <c r="D46" s="48"/>
      <c r="E46" s="48">
        <v>3236</v>
      </c>
      <c r="F46" s="49" t="s">
        <v>90</v>
      </c>
      <c r="G46" s="27">
        <v>0</v>
      </c>
      <c r="H46" s="26"/>
      <c r="I46" s="26"/>
      <c r="J46" s="27">
        <v>0</v>
      </c>
      <c r="K46" s="27" t="e">
        <f t="shared" si="2"/>
        <v>#DIV/0!</v>
      </c>
      <c r="L46" s="29"/>
    </row>
    <row r="47" spans="2:12" x14ac:dyDescent="0.25">
      <c r="B47" s="48"/>
      <c r="C47" s="51"/>
      <c r="D47" s="48"/>
      <c r="E47" s="48">
        <v>3237</v>
      </c>
      <c r="F47" s="49" t="s">
        <v>91</v>
      </c>
      <c r="G47" s="27">
        <v>18321.990000000002</v>
      </c>
      <c r="H47" s="26"/>
      <c r="I47" s="26"/>
      <c r="J47" s="27">
        <v>17028.16</v>
      </c>
      <c r="K47" s="27">
        <f t="shared" si="2"/>
        <v>92.938376235332512</v>
      </c>
      <c r="L47" s="29"/>
    </row>
    <row r="48" spans="2:12" x14ac:dyDescent="0.25">
      <c r="B48" s="48"/>
      <c r="C48" s="51"/>
      <c r="D48" s="48"/>
      <c r="E48" s="48">
        <v>3238</v>
      </c>
      <c r="F48" s="49" t="s">
        <v>92</v>
      </c>
      <c r="G48" s="27">
        <v>48040.37</v>
      </c>
      <c r="H48" s="26"/>
      <c r="I48" s="26"/>
      <c r="J48" s="27">
        <v>30399.03</v>
      </c>
      <c r="K48" s="27">
        <f t="shared" si="2"/>
        <v>63.278092987210542</v>
      </c>
      <c r="L48" s="29"/>
    </row>
    <row r="49" spans="2:12" x14ac:dyDescent="0.25">
      <c r="B49" s="48"/>
      <c r="C49" s="51"/>
      <c r="D49" s="50"/>
      <c r="E49" s="48">
        <v>3239</v>
      </c>
      <c r="F49" s="48" t="s">
        <v>93</v>
      </c>
      <c r="G49" s="27">
        <v>942.26</v>
      </c>
      <c r="H49" s="26"/>
      <c r="I49" s="26"/>
      <c r="J49" s="27">
        <v>8602.44</v>
      </c>
      <c r="K49" s="27">
        <f t="shared" si="2"/>
        <v>912.9582068643474</v>
      </c>
      <c r="L49" s="29"/>
    </row>
    <row r="50" spans="2:12" x14ac:dyDescent="0.25">
      <c r="B50" s="48"/>
      <c r="C50" s="51"/>
      <c r="D50" s="48">
        <v>329</v>
      </c>
      <c r="E50" s="48"/>
      <c r="F50" s="48" t="s">
        <v>94</v>
      </c>
      <c r="G50" s="27">
        <f>SUM(G51:G57)</f>
        <v>178145.82</v>
      </c>
      <c r="H50" s="26"/>
      <c r="I50" s="26"/>
      <c r="J50" s="27">
        <f>SUM(J51:J57)</f>
        <v>231078.61999999997</v>
      </c>
      <c r="K50" s="27">
        <f t="shared" si="2"/>
        <v>129.71318664675934</v>
      </c>
      <c r="L50" s="29"/>
    </row>
    <row r="51" spans="2:12" x14ac:dyDescent="0.25">
      <c r="B51" s="48"/>
      <c r="C51" s="51"/>
      <c r="D51" s="50"/>
      <c r="E51" s="48">
        <v>3291</v>
      </c>
      <c r="F51" s="48" t="s">
        <v>96</v>
      </c>
      <c r="G51" s="27">
        <v>2489.2399999999998</v>
      </c>
      <c r="H51" s="26"/>
      <c r="I51" s="26"/>
      <c r="J51" s="27">
        <v>2433.96</v>
      </c>
      <c r="K51" s="27">
        <f t="shared" si="2"/>
        <v>97.779241856952339</v>
      </c>
      <c r="L51" s="29"/>
    </row>
    <row r="52" spans="2:12" x14ac:dyDescent="0.25">
      <c r="B52" s="48"/>
      <c r="C52" s="51"/>
      <c r="D52" s="50"/>
      <c r="E52" s="48">
        <v>3292</v>
      </c>
      <c r="F52" s="48" t="s">
        <v>135</v>
      </c>
      <c r="G52" s="27">
        <v>0</v>
      </c>
      <c r="H52" s="26"/>
      <c r="I52" s="26"/>
      <c r="J52" s="27">
        <v>0</v>
      </c>
      <c r="K52" s="27" t="e">
        <f t="shared" si="2"/>
        <v>#DIV/0!</v>
      </c>
      <c r="L52" s="29"/>
    </row>
    <row r="53" spans="2:12" x14ac:dyDescent="0.25">
      <c r="B53" s="48"/>
      <c r="C53" s="51"/>
      <c r="D53" s="50"/>
      <c r="E53" s="48">
        <v>3293</v>
      </c>
      <c r="F53" s="48" t="s">
        <v>97</v>
      </c>
      <c r="G53" s="27">
        <v>1036.3599999999999</v>
      </c>
      <c r="H53" s="26"/>
      <c r="I53" s="26"/>
      <c r="J53" s="27">
        <v>4858.32</v>
      </c>
      <c r="K53" s="27">
        <f t="shared" si="2"/>
        <v>468.7869080242387</v>
      </c>
      <c r="L53" s="29"/>
    </row>
    <row r="54" spans="2:12" x14ac:dyDescent="0.25">
      <c r="B54" s="48"/>
      <c r="C54" s="51"/>
      <c r="D54" s="50"/>
      <c r="E54" s="48">
        <v>3294</v>
      </c>
      <c r="F54" s="48" t="s">
        <v>98</v>
      </c>
      <c r="G54" s="27">
        <v>174202.11</v>
      </c>
      <c r="H54" s="26"/>
      <c r="I54" s="26"/>
      <c r="J54" s="27">
        <v>222968.41</v>
      </c>
      <c r="K54" s="27">
        <f t="shared" si="2"/>
        <v>127.99409260886681</v>
      </c>
      <c r="L54" s="29"/>
    </row>
    <row r="55" spans="2:12" x14ac:dyDescent="0.25">
      <c r="B55" s="48"/>
      <c r="C55" s="51"/>
      <c r="D55" s="50"/>
      <c r="E55" s="48">
        <v>3295</v>
      </c>
      <c r="F55" s="48" t="s">
        <v>99</v>
      </c>
      <c r="G55" s="27">
        <v>0</v>
      </c>
      <c r="H55" s="26"/>
      <c r="I55" s="26"/>
      <c r="J55" s="27">
        <v>161.77000000000001</v>
      </c>
      <c r="K55" s="27" t="e">
        <f t="shared" si="2"/>
        <v>#DIV/0!</v>
      </c>
      <c r="L55" s="29"/>
    </row>
    <row r="56" spans="2:12" x14ac:dyDescent="0.25">
      <c r="B56" s="48"/>
      <c r="C56" s="51"/>
      <c r="D56" s="50"/>
      <c r="E56" s="48">
        <v>3296</v>
      </c>
      <c r="F56" s="48" t="s">
        <v>100</v>
      </c>
      <c r="G56" s="27">
        <v>186.64</v>
      </c>
      <c r="H56" s="26"/>
      <c r="I56" s="26"/>
      <c r="J56" s="27">
        <v>441.36</v>
      </c>
      <c r="K56" s="27">
        <f t="shared" si="2"/>
        <v>236.47663951993144</v>
      </c>
      <c r="L56" s="29"/>
    </row>
    <row r="57" spans="2:12" x14ac:dyDescent="0.25">
      <c r="B57" s="48"/>
      <c r="C57" s="51"/>
      <c r="D57" s="50"/>
      <c r="E57" s="48">
        <v>3299</v>
      </c>
      <c r="F57" s="48" t="s">
        <v>94</v>
      </c>
      <c r="G57" s="27">
        <v>231.47</v>
      </c>
      <c r="H57" s="26"/>
      <c r="I57" s="26"/>
      <c r="J57" s="27">
        <v>214.8</v>
      </c>
      <c r="K57" s="27">
        <f t="shared" si="2"/>
        <v>92.798202790858426</v>
      </c>
      <c r="L57" s="29"/>
    </row>
    <row r="58" spans="2:12" x14ac:dyDescent="0.25">
      <c r="B58" s="48"/>
      <c r="C58" s="48">
        <v>34</v>
      </c>
      <c r="D58" s="50"/>
      <c r="E58" s="48"/>
      <c r="F58" s="48" t="s">
        <v>95</v>
      </c>
      <c r="G58" s="27">
        <f>SUM(G59)</f>
        <v>354.61</v>
      </c>
      <c r="H58" s="26">
        <v>400</v>
      </c>
      <c r="I58" s="26">
        <v>400</v>
      </c>
      <c r="J58" s="27">
        <f>SUM(J59)</f>
        <v>380.96</v>
      </c>
      <c r="K58" s="27">
        <f t="shared" si="2"/>
        <v>107.43069851386029</v>
      </c>
      <c r="L58" s="31">
        <f>J58/I58*100</f>
        <v>95.24</v>
      </c>
    </row>
    <row r="59" spans="2:12" x14ac:dyDescent="0.25">
      <c r="B59" s="48"/>
      <c r="C59" s="51"/>
      <c r="D59" s="48">
        <v>343</v>
      </c>
      <c r="E59" s="48"/>
      <c r="F59" s="48" t="s">
        <v>101</v>
      </c>
      <c r="G59" s="27">
        <f>SUM(G60:G62)</f>
        <v>354.61</v>
      </c>
      <c r="H59" s="26"/>
      <c r="I59" s="26"/>
      <c r="J59" s="27">
        <f>SUM(J60:J62)</f>
        <v>380.96</v>
      </c>
      <c r="K59" s="27">
        <f t="shared" si="2"/>
        <v>107.43069851386029</v>
      </c>
      <c r="L59" s="29"/>
    </row>
    <row r="60" spans="2:12" x14ac:dyDescent="0.25">
      <c r="B60" s="48"/>
      <c r="C60" s="51"/>
      <c r="D60" s="50"/>
      <c r="E60" s="48">
        <v>3431</v>
      </c>
      <c r="F60" s="48" t="s">
        <v>102</v>
      </c>
      <c r="G60" s="27">
        <v>0</v>
      </c>
      <c r="H60" s="26"/>
      <c r="I60" s="26"/>
      <c r="J60" s="27">
        <v>0</v>
      </c>
      <c r="K60" s="27" t="e">
        <f t="shared" ref="K60:K62" si="3">J60/G60*100</f>
        <v>#DIV/0!</v>
      </c>
      <c r="L60" s="29"/>
    </row>
    <row r="61" spans="2:12" x14ac:dyDescent="0.25">
      <c r="B61" s="48"/>
      <c r="C61" s="51"/>
      <c r="D61" s="50"/>
      <c r="E61" s="48">
        <v>3433</v>
      </c>
      <c r="F61" s="48" t="s">
        <v>103</v>
      </c>
      <c r="G61" s="27">
        <v>354.61</v>
      </c>
      <c r="H61" s="26"/>
      <c r="I61" s="26"/>
      <c r="J61" s="27">
        <v>380.96</v>
      </c>
      <c r="K61" s="27">
        <f>J61/G61*100</f>
        <v>107.43069851386029</v>
      </c>
      <c r="L61" s="29"/>
    </row>
    <row r="62" spans="2:12" x14ac:dyDescent="0.25">
      <c r="B62" s="48"/>
      <c r="C62" s="48"/>
      <c r="D62" s="50"/>
      <c r="E62" s="48">
        <v>3434</v>
      </c>
      <c r="F62" s="48" t="s">
        <v>104</v>
      </c>
      <c r="G62" s="27">
        <v>0</v>
      </c>
      <c r="H62" s="26"/>
      <c r="I62" s="26"/>
      <c r="J62" s="27">
        <v>0</v>
      </c>
      <c r="K62" s="27" t="e">
        <f t="shared" si="3"/>
        <v>#DIV/0!</v>
      </c>
      <c r="L62" s="29"/>
    </row>
    <row r="63" spans="2:12" x14ac:dyDescent="0.25">
      <c r="B63" s="48"/>
      <c r="C63" s="48">
        <v>38</v>
      </c>
      <c r="D63" s="50"/>
      <c r="E63" s="48"/>
      <c r="F63" s="48" t="s">
        <v>137</v>
      </c>
      <c r="G63" s="27">
        <f>SUM(G64)</f>
        <v>0</v>
      </c>
      <c r="H63" s="26"/>
      <c r="I63" s="26"/>
      <c r="J63" s="27">
        <f t="shared" ref="J63" si="4">SUM(J64)</f>
        <v>0</v>
      </c>
      <c r="K63" s="27" t="e">
        <f t="shared" ref="K63:K65" si="5">J63/G63*100</f>
        <v>#DIV/0!</v>
      </c>
      <c r="L63" s="31"/>
    </row>
    <row r="64" spans="2:12" x14ac:dyDescent="0.25">
      <c r="B64" s="48"/>
      <c r="C64" s="51"/>
      <c r="D64" s="48">
        <v>383</v>
      </c>
      <c r="E64" s="48"/>
      <c r="F64" s="48" t="s">
        <v>138</v>
      </c>
      <c r="G64" s="27">
        <f>SUM(G65:G65)</f>
        <v>0</v>
      </c>
      <c r="H64" s="26"/>
      <c r="I64" s="26"/>
      <c r="J64" s="27">
        <f>SUM(J65)</f>
        <v>0</v>
      </c>
      <c r="K64" s="27" t="e">
        <f t="shared" si="5"/>
        <v>#DIV/0!</v>
      </c>
      <c r="L64" s="29"/>
    </row>
    <row r="65" spans="2:12" x14ac:dyDescent="0.25">
      <c r="B65" s="48"/>
      <c r="C65" s="51"/>
      <c r="D65" s="50"/>
      <c r="E65" s="48">
        <v>3833</v>
      </c>
      <c r="F65" s="48" t="s">
        <v>139</v>
      </c>
      <c r="G65" s="27">
        <v>0</v>
      </c>
      <c r="H65" s="26"/>
      <c r="I65" s="26"/>
      <c r="J65" s="27">
        <v>0</v>
      </c>
      <c r="K65" s="27" t="e">
        <f t="shared" si="5"/>
        <v>#DIV/0!</v>
      </c>
      <c r="L65" s="29"/>
    </row>
    <row r="66" spans="2:12" ht="31.5" x14ac:dyDescent="0.25">
      <c r="B66" s="52">
        <v>4</v>
      </c>
      <c r="C66" s="52"/>
      <c r="D66" s="52"/>
      <c r="E66" s="52"/>
      <c r="F66" s="53" t="s">
        <v>6</v>
      </c>
      <c r="G66" s="43">
        <f>G67+G70</f>
        <v>341.98</v>
      </c>
      <c r="H66" s="42">
        <f>H67+H70</f>
        <v>31150</v>
      </c>
      <c r="I66" s="42">
        <f>I67+I70</f>
        <v>31150</v>
      </c>
      <c r="J66" s="43">
        <f>J67+J70</f>
        <v>0</v>
      </c>
      <c r="K66" s="43">
        <f>J66/G66*100</f>
        <v>0</v>
      </c>
      <c r="L66" s="39">
        <f>J66/I66*100</f>
        <v>0</v>
      </c>
    </row>
    <row r="67" spans="2:12" ht="31.5" x14ac:dyDescent="0.25">
      <c r="B67" s="47"/>
      <c r="C67" s="47">
        <v>41</v>
      </c>
      <c r="D67" s="47"/>
      <c r="E67" s="47"/>
      <c r="F67" s="54" t="s">
        <v>7</v>
      </c>
      <c r="G67" s="27">
        <f>SUM(G68)</f>
        <v>341.98</v>
      </c>
      <c r="H67" s="26">
        <v>1500</v>
      </c>
      <c r="I67" s="55">
        <v>1500</v>
      </c>
      <c r="J67" s="27">
        <f>SUM(J68)</f>
        <v>0</v>
      </c>
      <c r="K67" s="27">
        <f>J67/G67*100</f>
        <v>0</v>
      </c>
      <c r="L67" s="31">
        <f>J67/I67*100</f>
        <v>0</v>
      </c>
    </row>
    <row r="68" spans="2:12" x14ac:dyDescent="0.25">
      <c r="B68" s="47"/>
      <c r="C68" s="47"/>
      <c r="D68" s="48">
        <v>412</v>
      </c>
      <c r="E68" s="48"/>
      <c r="F68" s="48" t="s">
        <v>105</v>
      </c>
      <c r="G68" s="27">
        <f>SUM(G69)</f>
        <v>341.98</v>
      </c>
      <c r="H68" s="26"/>
      <c r="I68" s="55"/>
      <c r="J68" s="27">
        <f>SUM(J69)</f>
        <v>0</v>
      </c>
      <c r="K68" s="27">
        <f>J68/G68*100</f>
        <v>0</v>
      </c>
      <c r="L68" s="29"/>
    </row>
    <row r="69" spans="2:12" x14ac:dyDescent="0.25">
      <c r="B69" s="47"/>
      <c r="C69" s="47"/>
      <c r="D69" s="48"/>
      <c r="E69" s="48">
        <v>4123</v>
      </c>
      <c r="F69" s="48" t="s">
        <v>106</v>
      </c>
      <c r="G69" s="27">
        <v>341.98</v>
      </c>
      <c r="H69" s="26"/>
      <c r="I69" s="55"/>
      <c r="J69" s="27">
        <v>0</v>
      </c>
      <c r="K69" s="27">
        <f>J69/G69*100</f>
        <v>0</v>
      </c>
      <c r="L69" s="29"/>
    </row>
    <row r="70" spans="2:12" x14ac:dyDescent="0.25">
      <c r="B70" s="29"/>
      <c r="C70" s="29">
        <v>42</v>
      </c>
      <c r="D70" s="29"/>
      <c r="E70" s="29"/>
      <c r="F70" s="29" t="s">
        <v>107</v>
      </c>
      <c r="G70" s="31">
        <f>SUM(G71+G74)</f>
        <v>0</v>
      </c>
      <c r="H70" s="37">
        <v>29650</v>
      </c>
      <c r="I70" s="37">
        <v>29650</v>
      </c>
      <c r="J70" s="31">
        <f>SUM(J71)</f>
        <v>0</v>
      </c>
      <c r="K70" s="27">
        <v>0</v>
      </c>
      <c r="L70" s="31">
        <f>J70/I70*100</f>
        <v>0</v>
      </c>
    </row>
    <row r="71" spans="2:12" x14ac:dyDescent="0.25">
      <c r="B71" s="29"/>
      <c r="C71" s="29"/>
      <c r="D71" s="29">
        <v>422</v>
      </c>
      <c r="E71" s="29"/>
      <c r="F71" s="29" t="s">
        <v>108</v>
      </c>
      <c r="G71" s="31">
        <f>SUM(G72:G73)</f>
        <v>0</v>
      </c>
      <c r="H71" s="29"/>
      <c r="I71" s="29"/>
      <c r="J71" s="31">
        <f>SUM(J72)</f>
        <v>0</v>
      </c>
      <c r="K71" s="27"/>
      <c r="L71" s="29"/>
    </row>
    <row r="72" spans="2:12" x14ac:dyDescent="0.25">
      <c r="B72" s="29"/>
      <c r="C72" s="29"/>
      <c r="D72" s="29"/>
      <c r="E72" s="29">
        <v>4221</v>
      </c>
      <c r="F72" s="29" t="s">
        <v>136</v>
      </c>
      <c r="G72" s="31">
        <v>0</v>
      </c>
      <c r="H72" s="29"/>
      <c r="I72" s="29"/>
      <c r="J72" s="31">
        <v>0</v>
      </c>
      <c r="K72" s="27"/>
      <c r="L72" s="29"/>
    </row>
    <row r="73" spans="2:12" ht="15" customHeight="1" x14ac:dyDescent="0.25">
      <c r="B73" s="30"/>
      <c r="C73" s="30"/>
      <c r="D73" s="30"/>
      <c r="E73" s="33">
        <v>4223</v>
      </c>
      <c r="F73" s="33" t="s">
        <v>109</v>
      </c>
      <c r="G73" s="36">
        <v>0</v>
      </c>
      <c r="H73" s="30"/>
      <c r="I73" s="30"/>
      <c r="J73" s="36">
        <v>0</v>
      </c>
      <c r="K73" s="27"/>
      <c r="L73" s="30"/>
    </row>
    <row r="74" spans="2:12" x14ac:dyDescent="0.25">
      <c r="B74" s="29"/>
      <c r="C74" s="29"/>
      <c r="D74" s="29">
        <v>426</v>
      </c>
      <c r="E74" s="29"/>
      <c r="F74" s="29" t="s">
        <v>140</v>
      </c>
      <c r="G74" s="31">
        <f>SUM(G75:G76)</f>
        <v>0</v>
      </c>
      <c r="H74" s="29"/>
      <c r="I74" s="29"/>
      <c r="J74" s="31">
        <f>SUM(J76)</f>
        <v>0</v>
      </c>
      <c r="K74" s="27"/>
      <c r="L74" s="29"/>
    </row>
    <row r="75" spans="2:12" x14ac:dyDescent="0.25">
      <c r="B75" s="29"/>
      <c r="C75" s="29"/>
      <c r="D75" s="29"/>
      <c r="E75" s="29">
        <v>4262</v>
      </c>
      <c r="F75" s="29" t="s">
        <v>141</v>
      </c>
      <c r="G75" s="31">
        <v>0</v>
      </c>
      <c r="H75" s="29"/>
      <c r="I75" s="29"/>
      <c r="J75" s="31">
        <v>0</v>
      </c>
      <c r="K75" s="27"/>
      <c r="L75" s="29"/>
    </row>
  </sheetData>
  <mergeCells count="7">
    <mergeCell ref="B2:L2"/>
    <mergeCell ref="B4:L4"/>
    <mergeCell ref="B6:L6"/>
    <mergeCell ref="B19:F19"/>
    <mergeCell ref="B9:F9"/>
    <mergeCell ref="B18:F18"/>
    <mergeCell ref="B8:F8"/>
  </mergeCells>
  <pageMargins left="0.25" right="0.25" top="0.75" bottom="0.75" header="0.3" footer="0.3"/>
  <pageSetup paperSize="9" scale="8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workbookViewId="0">
      <selection activeCell="G7" sqref="G7"/>
    </sheetView>
  </sheetViews>
  <sheetFormatPr defaultRowHeight="15.75" x14ac:dyDescent="0.25"/>
  <cols>
    <col min="1" max="1" width="33.5703125" style="21" customWidth="1"/>
    <col min="2" max="2" width="21.28515625" style="21" customWidth="1"/>
    <col min="3" max="3" width="19.5703125" style="21" customWidth="1"/>
    <col min="4" max="4" width="20.85546875" style="21" customWidth="1"/>
    <col min="5" max="5" width="19.5703125" style="21" customWidth="1"/>
    <col min="6" max="6" width="12.5703125" style="21" customWidth="1"/>
    <col min="7" max="7" width="13" style="21" customWidth="1"/>
    <col min="8" max="16384" width="9.140625" style="21"/>
  </cols>
  <sheetData>
    <row r="1" spans="1:7" x14ac:dyDescent="0.25">
      <c r="A1" s="18"/>
      <c r="B1" s="18"/>
      <c r="C1" s="18"/>
      <c r="D1" s="18"/>
      <c r="E1" s="20"/>
      <c r="F1" s="20"/>
      <c r="G1" s="20"/>
    </row>
    <row r="2" spans="1:7" ht="15.75" customHeight="1" x14ac:dyDescent="0.25">
      <c r="A2" s="161" t="s">
        <v>44</v>
      </c>
      <c r="B2" s="161"/>
      <c r="C2" s="161"/>
      <c r="D2" s="161"/>
      <c r="E2" s="161"/>
      <c r="F2" s="161"/>
      <c r="G2" s="161"/>
    </row>
    <row r="3" spans="1:7" x14ac:dyDescent="0.25">
      <c r="A3" s="18"/>
      <c r="B3" s="18"/>
      <c r="C3" s="18"/>
      <c r="D3" s="18"/>
      <c r="E3" s="20"/>
      <c r="F3" s="20"/>
      <c r="G3" s="20"/>
    </row>
    <row r="4" spans="1:7" ht="58.5" customHeight="1" x14ac:dyDescent="0.25">
      <c r="A4" s="22" t="s">
        <v>8</v>
      </c>
      <c r="B4" s="22" t="s">
        <v>152</v>
      </c>
      <c r="C4" s="22" t="s">
        <v>147</v>
      </c>
      <c r="D4" s="22" t="s">
        <v>154</v>
      </c>
      <c r="E4" s="22" t="s">
        <v>153</v>
      </c>
      <c r="F4" s="22" t="s">
        <v>30</v>
      </c>
      <c r="G4" s="22" t="s">
        <v>59</v>
      </c>
    </row>
    <row r="5" spans="1:7" x14ac:dyDescent="0.25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 t="s">
        <v>41</v>
      </c>
      <c r="G5" s="22" t="s">
        <v>42</v>
      </c>
    </row>
    <row r="6" spans="1:7" x14ac:dyDescent="0.25">
      <c r="A6" s="44" t="s">
        <v>55</v>
      </c>
      <c r="B6" s="123">
        <f>B7+B11</f>
        <v>779424.22</v>
      </c>
      <c r="C6" s="58">
        <f>C7+C11</f>
        <v>1976295</v>
      </c>
      <c r="D6" s="58">
        <f>D7+D11</f>
        <v>1976295</v>
      </c>
      <c r="E6" s="57">
        <f>E7</f>
        <v>975049.01</v>
      </c>
      <c r="F6" s="31">
        <f>E6/B6*100</f>
        <v>125.09862857482157</v>
      </c>
      <c r="G6" s="31">
        <f>E6/D6*100</f>
        <v>49.337219898851131</v>
      </c>
    </row>
    <row r="7" spans="1:7" x14ac:dyDescent="0.25">
      <c r="A7" s="44" t="s">
        <v>20</v>
      </c>
      <c r="B7" s="124">
        <f>SUM(B8:B9)</f>
        <v>779424.22</v>
      </c>
      <c r="C7" s="42">
        <f>SUM(C8:C9)</f>
        <v>1976295</v>
      </c>
      <c r="D7" s="42">
        <f>SUM(D8:D9)</f>
        <v>1976295</v>
      </c>
      <c r="E7" s="43">
        <f>SUM(E8:E9)</f>
        <v>975049.01</v>
      </c>
      <c r="F7" s="31">
        <f>E7/B7*100</f>
        <v>125.09862857482157</v>
      </c>
      <c r="G7" s="31">
        <f>E7/D7*100</f>
        <v>49.337219898851131</v>
      </c>
    </row>
    <row r="8" spans="1:7" x14ac:dyDescent="0.25">
      <c r="A8" s="59" t="s">
        <v>21</v>
      </c>
      <c r="B8" s="27">
        <v>778345.85</v>
      </c>
      <c r="C8" s="26">
        <v>1970673</v>
      </c>
      <c r="D8" s="26">
        <v>1970673</v>
      </c>
      <c r="E8" s="31">
        <v>975049.01</v>
      </c>
      <c r="F8" s="31">
        <f>E8/B8*100</f>
        <v>125.27194819629347</v>
      </c>
      <c r="G8" s="31">
        <f>E8/D8*100</f>
        <v>49.477970723707074</v>
      </c>
    </row>
    <row r="9" spans="1:7" x14ac:dyDescent="0.25">
      <c r="A9" s="60" t="s">
        <v>22</v>
      </c>
      <c r="B9" s="27">
        <v>1078.3699999999999</v>
      </c>
      <c r="C9" s="26">
        <v>5622</v>
      </c>
      <c r="D9" s="26">
        <v>5622</v>
      </c>
      <c r="E9" s="31">
        <v>0</v>
      </c>
      <c r="F9" s="31">
        <f>E9/B9*100</f>
        <v>0</v>
      </c>
      <c r="G9" s="31">
        <f>E9/D9*100</f>
        <v>0</v>
      </c>
    </row>
    <row r="10" spans="1:7" x14ac:dyDescent="0.25">
      <c r="A10" s="61"/>
      <c r="B10" s="27"/>
      <c r="C10" s="26"/>
      <c r="D10" s="55"/>
      <c r="E10" s="31"/>
      <c r="F10" s="31"/>
      <c r="G10" s="29"/>
    </row>
    <row r="11" spans="1:7" x14ac:dyDescent="0.25">
      <c r="A11" s="44" t="s">
        <v>73</v>
      </c>
      <c r="B11" s="27">
        <f>SUM(B12)</f>
        <v>0</v>
      </c>
      <c r="C11" s="42">
        <f>SUM(C12)</f>
        <v>0</v>
      </c>
      <c r="D11" s="62">
        <f>SUM(D12)</f>
        <v>0</v>
      </c>
      <c r="E11" s="31"/>
      <c r="F11" s="31"/>
      <c r="G11" s="29"/>
    </row>
    <row r="12" spans="1:7" x14ac:dyDescent="0.25">
      <c r="A12" s="61" t="s">
        <v>74</v>
      </c>
      <c r="B12" s="27">
        <v>0</v>
      </c>
      <c r="C12" s="26"/>
      <c r="D12" s="55"/>
      <c r="E12" s="31"/>
      <c r="F12" s="31"/>
      <c r="G12" s="29"/>
    </row>
    <row r="13" spans="1:7" x14ac:dyDescent="0.25">
      <c r="A13" s="61"/>
      <c r="B13" s="27"/>
      <c r="C13" s="26"/>
      <c r="D13" s="55"/>
      <c r="E13" s="31"/>
      <c r="F13" s="31"/>
      <c r="G13" s="29"/>
    </row>
    <row r="14" spans="1:7" ht="15.75" customHeight="1" x14ac:dyDescent="0.25">
      <c r="A14" s="44" t="s">
        <v>56</v>
      </c>
      <c r="B14" s="43">
        <f>B15+B19</f>
        <v>782659.34</v>
      </c>
      <c r="C14" s="42">
        <f>C15+C19</f>
        <v>1993162</v>
      </c>
      <c r="D14" s="42">
        <f>D15+D19</f>
        <v>1993162</v>
      </c>
      <c r="E14" s="43">
        <f>E15+E19</f>
        <v>975049.01</v>
      </c>
      <c r="F14" s="31">
        <f>E14/B14*100</f>
        <v>124.58153377432384</v>
      </c>
      <c r="G14" s="31">
        <f>E14/D14*100</f>
        <v>48.919706978158324</v>
      </c>
    </row>
    <row r="15" spans="1:7" ht="15.75" customHeight="1" x14ac:dyDescent="0.25">
      <c r="A15" s="44" t="s">
        <v>20</v>
      </c>
      <c r="B15" s="43">
        <f>SUM(B16:B17)</f>
        <v>779424.22</v>
      </c>
      <c r="C15" s="42">
        <f>SUM(C16:C17)</f>
        <v>1976295</v>
      </c>
      <c r="D15" s="42">
        <f>SUM(D16:D17)</f>
        <v>1976295</v>
      </c>
      <c r="E15" s="39">
        <f>SUM(E16:E17)</f>
        <v>975049.01</v>
      </c>
      <c r="F15" s="31">
        <f>E15/B15*100</f>
        <v>125.09862857482157</v>
      </c>
      <c r="G15" s="31">
        <f>E15/D15*100</f>
        <v>49.337219898851131</v>
      </c>
    </row>
    <row r="16" spans="1:7" x14ac:dyDescent="0.25">
      <c r="A16" s="59" t="s">
        <v>21</v>
      </c>
      <c r="B16" s="27">
        <v>778345.85</v>
      </c>
      <c r="C16" s="26">
        <v>1970673</v>
      </c>
      <c r="D16" s="26">
        <v>1970673</v>
      </c>
      <c r="E16" s="31">
        <v>975049.01</v>
      </c>
      <c r="F16" s="31">
        <f>E16/B16*100</f>
        <v>125.27194819629347</v>
      </c>
      <c r="G16" s="31">
        <f>E16/D16*100</f>
        <v>49.477970723707074</v>
      </c>
    </row>
    <row r="17" spans="1:10" x14ac:dyDescent="0.25">
      <c r="A17" s="60" t="s">
        <v>22</v>
      </c>
      <c r="B17" s="27">
        <v>1078.3699999999999</v>
      </c>
      <c r="C17" s="26">
        <v>5622</v>
      </c>
      <c r="D17" s="26">
        <v>5622</v>
      </c>
      <c r="E17" s="31">
        <v>0</v>
      </c>
      <c r="F17" s="31">
        <f>E17/B17*100</f>
        <v>0</v>
      </c>
      <c r="G17" s="31">
        <f>E17/D17*100</f>
        <v>0</v>
      </c>
    </row>
    <row r="18" spans="1:10" x14ac:dyDescent="0.25">
      <c r="A18" s="61"/>
      <c r="B18" s="27"/>
      <c r="C18" s="26"/>
      <c r="D18" s="55"/>
      <c r="E18" s="31"/>
      <c r="F18" s="29"/>
      <c r="G18" s="29"/>
    </row>
    <row r="19" spans="1:10" x14ac:dyDescent="0.25">
      <c r="A19" s="44" t="s">
        <v>73</v>
      </c>
      <c r="B19" s="27">
        <f>SUM(B20)</f>
        <v>3235.12</v>
      </c>
      <c r="C19" s="42">
        <f>SUM(C20)</f>
        <v>16867</v>
      </c>
      <c r="D19" s="62">
        <f>SUM(D20)</f>
        <v>16867</v>
      </c>
      <c r="E19" s="39">
        <f>SUM(E20)</f>
        <v>0</v>
      </c>
      <c r="F19" s="31">
        <f>E19/B19*100</f>
        <v>0</v>
      </c>
      <c r="G19" s="31">
        <f>E19/D19*100</f>
        <v>0</v>
      </c>
    </row>
    <row r="20" spans="1:10" x14ac:dyDescent="0.25">
      <c r="A20" s="61" t="s">
        <v>74</v>
      </c>
      <c r="B20" s="27">
        <v>3235.12</v>
      </c>
      <c r="C20" s="26">
        <v>16867</v>
      </c>
      <c r="D20" s="55">
        <v>16867</v>
      </c>
      <c r="E20" s="31">
        <v>0</v>
      </c>
      <c r="F20" s="31">
        <f>E20/B20*100</f>
        <v>0</v>
      </c>
      <c r="G20" s="31">
        <f>E20/D20*100</f>
        <v>0</v>
      </c>
    </row>
    <row r="21" spans="1:10" x14ac:dyDescent="0.25">
      <c r="E21" s="32"/>
    </row>
    <row r="22" spans="1:10" ht="15" customHeight="1" x14ac:dyDescent="0.25">
      <c r="A22" s="56"/>
      <c r="B22" s="56"/>
      <c r="C22" s="56"/>
      <c r="D22" s="56"/>
      <c r="E22" s="63"/>
      <c r="F22" s="56"/>
      <c r="G22" s="56"/>
      <c r="H22" s="56"/>
      <c r="I22" s="56"/>
      <c r="J22" s="56"/>
    </row>
    <row r="23" spans="1:10" x14ac:dyDescent="0.25">
      <c r="A23" s="56"/>
      <c r="B23" s="56"/>
      <c r="C23" s="56"/>
      <c r="D23" s="56"/>
      <c r="E23" s="56"/>
      <c r="F23" s="56"/>
      <c r="G23" s="56"/>
      <c r="H23" s="56"/>
      <c r="I23" s="56"/>
      <c r="J23" s="56"/>
    </row>
    <row r="24" spans="1:10" x14ac:dyDescent="0.25">
      <c r="A24" s="56"/>
      <c r="B24" s="56"/>
      <c r="C24" s="56"/>
      <c r="D24" s="56"/>
      <c r="E24" s="56"/>
      <c r="F24" s="56"/>
      <c r="G24" s="56"/>
      <c r="H24" s="56"/>
      <c r="I24" s="56"/>
      <c r="J24" s="56"/>
    </row>
  </sheetData>
  <mergeCells count="1">
    <mergeCell ref="A2:G2"/>
  </mergeCells>
  <pageMargins left="0.7" right="0.7" top="0.75" bottom="0.75" header="0.3" footer="0.3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"/>
  <sheetViews>
    <sheetView workbookViewId="0">
      <selection activeCell="G7" sqref="G7"/>
    </sheetView>
  </sheetViews>
  <sheetFormatPr defaultRowHeight="15.75" x14ac:dyDescent="0.25"/>
  <cols>
    <col min="1" max="1" width="36.5703125" style="21" customWidth="1"/>
    <col min="2" max="2" width="20.5703125" style="21" customWidth="1"/>
    <col min="3" max="3" width="20.85546875" style="21" customWidth="1"/>
    <col min="4" max="4" width="20.42578125" style="21" customWidth="1"/>
    <col min="5" max="5" width="17.140625" style="21" customWidth="1"/>
    <col min="6" max="6" width="11.140625" style="21" customWidth="1"/>
    <col min="7" max="7" width="12.7109375" style="21" customWidth="1"/>
    <col min="8" max="16384" width="9.140625" style="21"/>
  </cols>
  <sheetData>
    <row r="1" spans="1:7" x14ac:dyDescent="0.25">
      <c r="A1" s="18"/>
      <c r="B1" s="18"/>
      <c r="C1" s="18"/>
      <c r="D1" s="18"/>
      <c r="E1" s="20"/>
      <c r="F1" s="20"/>
      <c r="G1" s="20"/>
    </row>
    <row r="2" spans="1:7" ht="15.75" customHeight="1" x14ac:dyDescent="0.25">
      <c r="A2" s="161" t="s">
        <v>45</v>
      </c>
      <c r="B2" s="161"/>
      <c r="C2" s="161"/>
      <c r="D2" s="161"/>
      <c r="E2" s="161"/>
      <c r="F2" s="161"/>
      <c r="G2" s="161"/>
    </row>
    <row r="3" spans="1:7" ht="39" customHeight="1" x14ac:dyDescent="0.25">
      <c r="A3" s="18"/>
      <c r="B3" s="18"/>
      <c r="C3" s="18"/>
      <c r="D3" s="18"/>
      <c r="E3" s="20"/>
      <c r="F3" s="20"/>
      <c r="G3" s="20"/>
    </row>
    <row r="4" spans="1:7" ht="65.25" customHeight="1" x14ac:dyDescent="0.25">
      <c r="A4" s="22" t="s">
        <v>8</v>
      </c>
      <c r="B4" s="22" t="s">
        <v>155</v>
      </c>
      <c r="C4" s="22" t="s">
        <v>148</v>
      </c>
      <c r="D4" s="22" t="s">
        <v>149</v>
      </c>
      <c r="E4" s="22" t="s">
        <v>156</v>
      </c>
      <c r="F4" s="22" t="s">
        <v>30</v>
      </c>
      <c r="G4" s="22" t="s">
        <v>59</v>
      </c>
    </row>
    <row r="5" spans="1:7" x14ac:dyDescent="0.25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 t="s">
        <v>41</v>
      </c>
      <c r="G5" s="22" t="s">
        <v>42</v>
      </c>
    </row>
    <row r="6" spans="1:7" ht="36.75" customHeight="1" x14ac:dyDescent="0.25">
      <c r="A6" s="44" t="s">
        <v>56</v>
      </c>
      <c r="B6" s="43">
        <f>SUM(B8)</f>
        <v>782659.34</v>
      </c>
      <c r="C6" s="42">
        <f>SUM(C8)</f>
        <v>1993162</v>
      </c>
      <c r="D6" s="42">
        <f>SUM(D8)</f>
        <v>1993162</v>
      </c>
      <c r="E6" s="39">
        <f>SUM(E8)</f>
        <v>975049.01</v>
      </c>
      <c r="F6" s="39">
        <f>SUM(F8)</f>
        <v>124.58153377432384</v>
      </c>
      <c r="G6" s="39">
        <f>E6/D6*100</f>
        <v>48.919706978158324</v>
      </c>
    </row>
    <row r="7" spans="1:7" ht="40.5" customHeight="1" x14ac:dyDescent="0.25">
      <c r="A7" s="44" t="s">
        <v>9</v>
      </c>
      <c r="B7" s="27">
        <f t="shared" ref="B7:G7" si="0">SUM(B8)</f>
        <v>782659.34</v>
      </c>
      <c r="C7" s="26">
        <f t="shared" si="0"/>
        <v>1993162</v>
      </c>
      <c r="D7" s="55">
        <f t="shared" si="0"/>
        <v>1993162</v>
      </c>
      <c r="E7" s="31">
        <f t="shared" si="0"/>
        <v>975049.01</v>
      </c>
      <c r="F7" s="31">
        <f t="shared" si="0"/>
        <v>124.58153377432384</v>
      </c>
      <c r="G7" s="31">
        <f t="shared" si="0"/>
        <v>48.919706978158324</v>
      </c>
    </row>
    <row r="8" spans="1:7" ht="45.75" customHeight="1" x14ac:dyDescent="0.25">
      <c r="A8" s="61" t="s">
        <v>10</v>
      </c>
      <c r="B8" s="27">
        <v>782659.34</v>
      </c>
      <c r="C8" s="55">
        <v>1993162</v>
      </c>
      <c r="D8" s="55">
        <v>1993162</v>
      </c>
      <c r="E8" s="31">
        <v>975049.01</v>
      </c>
      <c r="F8" s="31">
        <f>E8/B8*100</f>
        <v>124.58153377432384</v>
      </c>
      <c r="G8" s="31">
        <f>E8/D8*100</f>
        <v>48.919706978158324</v>
      </c>
    </row>
    <row r="10" spans="1:7" x14ac:dyDescent="0.25">
      <c r="A10" s="56"/>
      <c r="B10" s="56"/>
      <c r="C10" s="56"/>
      <c r="D10" s="56"/>
      <c r="E10" s="56"/>
      <c r="F10" s="56"/>
      <c r="G10" s="56"/>
    </row>
    <row r="11" spans="1:7" x14ac:dyDescent="0.25">
      <c r="A11" s="56"/>
      <c r="B11" s="56"/>
      <c r="C11" s="56"/>
      <c r="D11" s="56"/>
      <c r="E11" s="56"/>
      <c r="F11" s="56"/>
      <c r="G11" s="56"/>
    </row>
    <row r="12" spans="1:7" x14ac:dyDescent="0.25">
      <c r="A12" s="56"/>
      <c r="B12" s="56"/>
      <c r="C12" s="56"/>
      <c r="D12" s="56"/>
      <c r="E12" s="56"/>
      <c r="F12" s="56"/>
      <c r="G12" s="56"/>
    </row>
  </sheetData>
  <mergeCells count="1">
    <mergeCell ref="A2:G2"/>
  </mergeCells>
  <pageMargins left="0.7" right="0.7" top="0.75" bottom="0.75" header="0.3" footer="0.3"/>
  <pageSetup paperSize="9" scale="9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workbookViewId="0">
      <selection activeCell="I23" sqref="I23"/>
    </sheetView>
  </sheetViews>
  <sheetFormatPr defaultRowHeight="15.75" x14ac:dyDescent="0.25"/>
  <cols>
    <col min="1" max="1" width="7.42578125" style="2" bestFit="1" customWidth="1"/>
    <col min="2" max="2" width="8.42578125" style="2" bestFit="1" customWidth="1"/>
    <col min="3" max="3" width="8.42578125" style="2" customWidth="1"/>
    <col min="4" max="4" width="5.42578125" style="2" bestFit="1" customWidth="1"/>
    <col min="5" max="9" width="25.28515625" style="2" customWidth="1"/>
    <col min="10" max="11" width="15.7109375" style="2" customWidth="1"/>
    <col min="12" max="16384" width="9.140625" style="2"/>
  </cols>
  <sheetData>
    <row r="1" spans="1:11" ht="18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.75" customHeight="1" x14ac:dyDescent="0.25">
      <c r="A2" s="172" t="s">
        <v>14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</row>
    <row r="3" spans="1:11" x14ac:dyDescent="0.25">
      <c r="A3" s="1"/>
      <c r="B3" s="1"/>
      <c r="C3" s="1"/>
      <c r="D3" s="1"/>
      <c r="E3" s="1"/>
      <c r="F3" s="1"/>
      <c r="G3" s="1"/>
      <c r="H3" s="1"/>
      <c r="I3" s="3"/>
      <c r="J3" s="3"/>
      <c r="K3" s="3"/>
    </row>
    <row r="4" spans="1:11" ht="18" customHeight="1" x14ac:dyDescent="0.25">
      <c r="A4" s="172" t="s">
        <v>63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</row>
    <row r="5" spans="1:11" ht="15.75" customHeight="1" x14ac:dyDescent="0.25">
      <c r="A5" s="172" t="s">
        <v>46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</row>
    <row r="6" spans="1:11" x14ac:dyDescent="0.25">
      <c r="A6" s="1"/>
      <c r="B6" s="1"/>
      <c r="C6" s="1"/>
      <c r="D6" s="1"/>
      <c r="E6" s="1"/>
      <c r="F6" s="1"/>
      <c r="G6" s="1"/>
      <c r="H6" s="1"/>
      <c r="I6" s="3"/>
      <c r="J6" s="3"/>
      <c r="K6" s="3"/>
    </row>
    <row r="7" spans="1:11" ht="56.25" customHeight="1" x14ac:dyDescent="0.25">
      <c r="A7" s="169" t="s">
        <v>8</v>
      </c>
      <c r="B7" s="170"/>
      <c r="C7" s="170"/>
      <c r="D7" s="170"/>
      <c r="E7" s="171"/>
      <c r="F7" s="4" t="s">
        <v>28</v>
      </c>
      <c r="G7" s="4" t="s">
        <v>61</v>
      </c>
      <c r="H7" s="4" t="s">
        <v>58</v>
      </c>
      <c r="I7" s="4" t="s">
        <v>29</v>
      </c>
      <c r="J7" s="4" t="s">
        <v>30</v>
      </c>
      <c r="K7" s="4" t="s">
        <v>59</v>
      </c>
    </row>
    <row r="8" spans="1:11" x14ac:dyDescent="0.25">
      <c r="A8" s="169">
        <v>1</v>
      </c>
      <c r="B8" s="170"/>
      <c r="C8" s="170"/>
      <c r="D8" s="170"/>
      <c r="E8" s="171"/>
      <c r="F8" s="4">
        <v>2</v>
      </c>
      <c r="G8" s="4">
        <v>3</v>
      </c>
      <c r="H8" s="4">
        <v>4</v>
      </c>
      <c r="I8" s="4">
        <v>5</v>
      </c>
      <c r="J8" s="4" t="s">
        <v>41</v>
      </c>
      <c r="K8" s="4" t="s">
        <v>42</v>
      </c>
    </row>
    <row r="9" spans="1:11" ht="31.5" x14ac:dyDescent="0.25">
      <c r="A9" s="5">
        <v>8</v>
      </c>
      <c r="B9" s="5"/>
      <c r="C9" s="5"/>
      <c r="D9" s="5"/>
      <c r="E9" s="5" t="s">
        <v>11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</row>
    <row r="10" spans="1:11" x14ac:dyDescent="0.25">
      <c r="A10" s="5"/>
      <c r="B10" s="7">
        <v>84</v>
      </c>
      <c r="C10" s="7"/>
      <c r="D10" s="7"/>
      <c r="E10" s="7" t="s">
        <v>16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</row>
    <row r="11" spans="1:11" ht="63" x14ac:dyDescent="0.25">
      <c r="A11" s="8"/>
      <c r="B11" s="8"/>
      <c r="C11" s="8">
        <v>841</v>
      </c>
      <c r="D11" s="8"/>
      <c r="E11" s="9" t="s">
        <v>47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</row>
    <row r="12" spans="1:11" ht="31.5" x14ac:dyDescent="0.25">
      <c r="A12" s="8"/>
      <c r="B12" s="8"/>
      <c r="C12" s="8"/>
      <c r="D12" s="8">
        <v>8413</v>
      </c>
      <c r="E12" s="9" t="s">
        <v>48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</row>
    <row r="13" spans="1:11" x14ac:dyDescent="0.25">
      <c r="A13" s="8"/>
      <c r="B13" s="8"/>
      <c r="C13" s="8"/>
      <c r="D13" s="10" t="s">
        <v>23</v>
      </c>
      <c r="E13" s="11"/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</row>
    <row r="14" spans="1:11" ht="47.25" x14ac:dyDescent="0.25">
      <c r="A14" s="12">
        <v>5</v>
      </c>
      <c r="B14" s="12"/>
      <c r="C14" s="12"/>
      <c r="D14" s="12"/>
      <c r="E14" s="13" t="s">
        <v>12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</row>
    <row r="15" spans="1:11" ht="31.5" x14ac:dyDescent="0.25">
      <c r="A15" s="7"/>
      <c r="B15" s="7">
        <v>54</v>
      </c>
      <c r="C15" s="7"/>
      <c r="D15" s="7"/>
      <c r="E15" s="14" t="s">
        <v>17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</row>
    <row r="16" spans="1:11" ht="78.75" x14ac:dyDescent="0.25">
      <c r="A16" s="7"/>
      <c r="B16" s="7"/>
      <c r="C16" s="7">
        <v>541</v>
      </c>
      <c r="D16" s="9"/>
      <c r="E16" s="9" t="s">
        <v>49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</row>
    <row r="17" spans="1:11" ht="47.25" x14ac:dyDescent="0.25">
      <c r="A17" s="7"/>
      <c r="B17" s="7"/>
      <c r="C17" s="7"/>
      <c r="D17" s="9">
        <v>5413</v>
      </c>
      <c r="E17" s="9" t="s">
        <v>50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</row>
    <row r="18" spans="1:11" x14ac:dyDescent="0.25">
      <c r="A18" s="15"/>
      <c r="B18" s="12"/>
      <c r="C18" s="12"/>
      <c r="D18" s="12"/>
      <c r="E18" s="13" t="s">
        <v>23</v>
      </c>
      <c r="F18" s="6"/>
      <c r="G18" s="6"/>
      <c r="H18" s="6"/>
      <c r="I18" s="16"/>
      <c r="J18" s="16"/>
      <c r="K18" s="16"/>
    </row>
    <row r="20" spans="1:11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</row>
    <row r="21" spans="1:11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</row>
    <row r="22" spans="1:11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</row>
  </sheetData>
  <mergeCells count="5">
    <mergeCell ref="A7:E7"/>
    <mergeCell ref="A8:E8"/>
    <mergeCell ref="A2:K2"/>
    <mergeCell ref="A4:K4"/>
    <mergeCell ref="A5:K5"/>
  </mergeCells>
  <pageMargins left="0.7" right="0.7" top="0.75" bottom="0.75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8"/>
  <sheetViews>
    <sheetView workbookViewId="0">
      <selection activeCell="C22" sqref="C22"/>
    </sheetView>
  </sheetViews>
  <sheetFormatPr defaultRowHeight="15.75" x14ac:dyDescent="0.25"/>
  <cols>
    <col min="1" max="1" width="9.140625" style="21"/>
    <col min="2" max="2" width="37.7109375" style="21" customWidth="1"/>
    <col min="3" max="6" width="25.28515625" style="21" customWidth="1"/>
    <col min="7" max="8" width="15.7109375" style="21" customWidth="1"/>
    <col min="9" max="16384" width="9.140625" style="21"/>
  </cols>
  <sheetData>
    <row r="1" spans="2:8" x14ac:dyDescent="0.25">
      <c r="B1" s="18"/>
      <c r="C1" s="18"/>
      <c r="D1" s="18"/>
      <c r="E1" s="18"/>
      <c r="F1" s="20"/>
      <c r="G1" s="20"/>
      <c r="H1" s="20"/>
    </row>
    <row r="2" spans="2:8" ht="15.75" customHeight="1" x14ac:dyDescent="0.25">
      <c r="B2" s="161" t="s">
        <v>51</v>
      </c>
      <c r="C2" s="161"/>
      <c r="D2" s="161"/>
      <c r="E2" s="161"/>
      <c r="F2" s="161"/>
      <c r="G2" s="161"/>
      <c r="H2" s="161"/>
    </row>
    <row r="3" spans="2:8" x14ac:dyDescent="0.25">
      <c r="B3" s="18"/>
      <c r="C3" s="18"/>
      <c r="D3" s="18"/>
      <c r="E3" s="18"/>
      <c r="F3" s="20"/>
      <c r="G3" s="20"/>
      <c r="H3" s="20"/>
    </row>
    <row r="4" spans="2:8" ht="47.25" x14ac:dyDescent="0.25">
      <c r="B4" s="22" t="s">
        <v>8</v>
      </c>
      <c r="C4" s="22" t="s">
        <v>65</v>
      </c>
      <c r="D4" s="22" t="s">
        <v>61</v>
      </c>
      <c r="E4" s="22" t="s">
        <v>58</v>
      </c>
      <c r="F4" s="22" t="s">
        <v>66</v>
      </c>
      <c r="G4" s="22" t="s">
        <v>30</v>
      </c>
      <c r="H4" s="22" t="s">
        <v>59</v>
      </c>
    </row>
    <row r="5" spans="2:8" x14ac:dyDescent="0.25">
      <c r="B5" s="22">
        <v>1</v>
      </c>
      <c r="C5" s="22">
        <v>2</v>
      </c>
      <c r="D5" s="22">
        <v>3</v>
      </c>
      <c r="E5" s="22">
        <v>4</v>
      </c>
      <c r="F5" s="22">
        <v>5</v>
      </c>
      <c r="G5" s="22" t="s">
        <v>41</v>
      </c>
      <c r="H5" s="22" t="s">
        <v>42</v>
      </c>
    </row>
    <row r="6" spans="2:8" x14ac:dyDescent="0.25">
      <c r="B6" s="44" t="s">
        <v>53</v>
      </c>
      <c r="C6" s="26"/>
      <c r="D6" s="26"/>
      <c r="E6" s="55"/>
      <c r="F6" s="29"/>
      <c r="G6" s="29"/>
      <c r="H6" s="29"/>
    </row>
    <row r="7" spans="2:8" x14ac:dyDescent="0.25">
      <c r="B7" s="44" t="s">
        <v>20</v>
      </c>
      <c r="C7" s="26"/>
      <c r="D7" s="26"/>
      <c r="E7" s="26"/>
      <c r="F7" s="29"/>
      <c r="G7" s="29"/>
      <c r="H7" s="29"/>
    </row>
    <row r="8" spans="2:8" x14ac:dyDescent="0.25">
      <c r="B8" s="59" t="s">
        <v>21</v>
      </c>
      <c r="C8" s="26"/>
      <c r="D8" s="26"/>
      <c r="E8" s="26"/>
      <c r="F8" s="29"/>
      <c r="G8" s="29"/>
      <c r="H8" s="29"/>
    </row>
    <row r="9" spans="2:8" x14ac:dyDescent="0.25">
      <c r="B9" s="60" t="s">
        <v>22</v>
      </c>
      <c r="C9" s="26"/>
      <c r="D9" s="26"/>
      <c r="E9" s="26"/>
      <c r="F9" s="29"/>
      <c r="G9" s="29"/>
      <c r="H9" s="29"/>
    </row>
    <row r="10" spans="2:8" x14ac:dyDescent="0.25">
      <c r="B10" s="60" t="s">
        <v>23</v>
      </c>
      <c r="C10" s="26"/>
      <c r="D10" s="26"/>
      <c r="E10" s="26"/>
      <c r="F10" s="29"/>
      <c r="G10" s="29"/>
      <c r="H10" s="29"/>
    </row>
    <row r="11" spans="2:8" x14ac:dyDescent="0.25">
      <c r="B11" s="44" t="s">
        <v>24</v>
      </c>
      <c r="C11" s="26"/>
      <c r="D11" s="26"/>
      <c r="E11" s="55"/>
      <c r="F11" s="29"/>
      <c r="G11" s="29"/>
      <c r="H11" s="29"/>
    </row>
    <row r="12" spans="2:8" ht="31.5" x14ac:dyDescent="0.25">
      <c r="B12" s="61" t="s">
        <v>25</v>
      </c>
      <c r="C12" s="26"/>
      <c r="D12" s="26"/>
      <c r="E12" s="55"/>
      <c r="F12" s="29"/>
      <c r="G12" s="29"/>
      <c r="H12" s="29"/>
    </row>
    <row r="13" spans="2:8" x14ac:dyDescent="0.25">
      <c r="B13" s="44" t="s">
        <v>26</v>
      </c>
      <c r="C13" s="26"/>
      <c r="D13" s="26"/>
      <c r="E13" s="55"/>
      <c r="F13" s="29"/>
      <c r="G13" s="29"/>
      <c r="H13" s="29"/>
    </row>
    <row r="14" spans="2:8" x14ac:dyDescent="0.25">
      <c r="B14" s="61" t="s">
        <v>27</v>
      </c>
      <c r="C14" s="26"/>
      <c r="D14" s="26"/>
      <c r="E14" s="55"/>
      <c r="F14" s="29"/>
      <c r="G14" s="29"/>
      <c r="H14" s="29"/>
    </row>
    <row r="15" spans="2:8" x14ac:dyDescent="0.25">
      <c r="B15" s="47" t="s">
        <v>18</v>
      </c>
      <c r="C15" s="26"/>
      <c r="D15" s="26"/>
      <c r="E15" s="55"/>
      <c r="F15" s="29"/>
      <c r="G15" s="29"/>
      <c r="H15" s="29"/>
    </row>
    <row r="16" spans="2:8" x14ac:dyDescent="0.25">
      <c r="B16" s="61"/>
      <c r="C16" s="26"/>
      <c r="D16" s="26"/>
      <c r="E16" s="55"/>
      <c r="F16" s="29"/>
      <c r="G16" s="29"/>
      <c r="H16" s="29"/>
    </row>
    <row r="17" spans="2:8" ht="15.75" customHeight="1" x14ac:dyDescent="0.25">
      <c r="B17" s="44" t="s">
        <v>54</v>
      </c>
      <c r="C17" s="26"/>
      <c r="D17" s="26"/>
      <c r="E17" s="55"/>
      <c r="F17" s="29"/>
      <c r="G17" s="29"/>
      <c r="H17" s="29"/>
    </row>
    <row r="18" spans="2:8" ht="15.75" customHeight="1" x14ac:dyDescent="0.25">
      <c r="B18" s="44" t="s">
        <v>20</v>
      </c>
      <c r="C18" s="26"/>
      <c r="D18" s="26"/>
      <c r="E18" s="26"/>
      <c r="F18" s="29"/>
      <c r="G18" s="29"/>
      <c r="H18" s="29"/>
    </row>
    <row r="19" spans="2:8" x14ac:dyDescent="0.25">
      <c r="B19" s="59" t="s">
        <v>21</v>
      </c>
      <c r="C19" s="26"/>
      <c r="D19" s="26"/>
      <c r="E19" s="26"/>
      <c r="F19" s="29"/>
      <c r="G19" s="29"/>
      <c r="H19" s="29"/>
    </row>
    <row r="20" spans="2:8" x14ac:dyDescent="0.25">
      <c r="B20" s="60" t="s">
        <v>22</v>
      </c>
      <c r="C20" s="26"/>
      <c r="D20" s="26"/>
      <c r="E20" s="26"/>
      <c r="F20" s="29"/>
      <c r="G20" s="29"/>
      <c r="H20" s="29"/>
    </row>
    <row r="21" spans="2:8" x14ac:dyDescent="0.25">
      <c r="B21" s="60" t="s">
        <v>23</v>
      </c>
      <c r="C21" s="26"/>
      <c r="D21" s="26"/>
      <c r="E21" s="26"/>
      <c r="F21" s="29"/>
      <c r="G21" s="29"/>
      <c r="H21" s="29"/>
    </row>
    <row r="22" spans="2:8" x14ac:dyDescent="0.25">
      <c r="B22" s="44" t="s">
        <v>24</v>
      </c>
      <c r="C22" s="26"/>
      <c r="D22" s="26"/>
      <c r="E22" s="55"/>
      <c r="F22" s="29"/>
      <c r="G22" s="29"/>
      <c r="H22" s="29"/>
    </row>
    <row r="23" spans="2:8" ht="31.5" x14ac:dyDescent="0.25">
      <c r="B23" s="61" t="s">
        <v>25</v>
      </c>
      <c r="C23" s="26"/>
      <c r="D23" s="26"/>
      <c r="E23" s="55"/>
      <c r="F23" s="29"/>
      <c r="G23" s="29"/>
      <c r="H23" s="29"/>
    </row>
    <row r="24" spans="2:8" x14ac:dyDescent="0.25">
      <c r="B24" s="44" t="s">
        <v>26</v>
      </c>
      <c r="C24" s="26"/>
      <c r="D24" s="26"/>
      <c r="E24" s="55"/>
      <c r="F24" s="29"/>
      <c r="G24" s="29"/>
      <c r="H24" s="29"/>
    </row>
    <row r="25" spans="2:8" x14ac:dyDescent="0.25">
      <c r="B25" s="61" t="s">
        <v>27</v>
      </c>
      <c r="C25" s="26"/>
      <c r="D25" s="26"/>
      <c r="E25" s="55"/>
      <c r="F25" s="29"/>
      <c r="G25" s="29"/>
      <c r="H25" s="29"/>
    </row>
    <row r="26" spans="2:8" x14ac:dyDescent="0.25">
      <c r="B26" s="47" t="s">
        <v>18</v>
      </c>
      <c r="C26" s="26"/>
      <c r="D26" s="26"/>
      <c r="E26" s="55"/>
      <c r="F26" s="29"/>
      <c r="G26" s="29"/>
      <c r="H26" s="29"/>
    </row>
    <row r="28" spans="2:8" x14ac:dyDescent="0.25">
      <c r="B28" s="56"/>
      <c r="C28" s="56"/>
      <c r="D28" s="56"/>
      <c r="E28" s="56"/>
      <c r="F28" s="56"/>
      <c r="G28" s="56"/>
      <c r="H28" s="56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"/>
  <sheetViews>
    <sheetView topLeftCell="A31" zoomScaleNormal="100" workbookViewId="0">
      <selection activeCell="H13" sqref="H13"/>
    </sheetView>
  </sheetViews>
  <sheetFormatPr defaultRowHeight="15" x14ac:dyDescent="0.25"/>
  <cols>
    <col min="2" max="2" width="5.5703125" customWidth="1"/>
    <col min="3" max="3" width="7.42578125" customWidth="1"/>
    <col min="4" max="4" width="37" customWidth="1"/>
    <col min="5" max="5" width="16.85546875" customWidth="1"/>
    <col min="6" max="6" width="17.85546875" customWidth="1"/>
    <col min="7" max="7" width="16.85546875" customWidth="1"/>
    <col min="8" max="8" width="13.28515625" customWidth="1"/>
  </cols>
  <sheetData>
    <row r="1" spans="1:9" ht="15.75" x14ac:dyDescent="0.25">
      <c r="A1" s="114"/>
      <c r="B1" s="114"/>
      <c r="C1" s="114"/>
      <c r="D1" s="114"/>
      <c r="E1" s="114"/>
      <c r="F1" s="114"/>
      <c r="G1" s="114"/>
      <c r="H1" s="20"/>
      <c r="I1" s="20"/>
    </row>
    <row r="2" spans="1:9" ht="15.75" customHeight="1" x14ac:dyDescent="0.25">
      <c r="B2" s="114"/>
      <c r="C2" s="114"/>
      <c r="D2" s="127" t="s">
        <v>13</v>
      </c>
      <c r="E2" s="114"/>
      <c r="F2" s="114"/>
      <c r="G2" s="114"/>
      <c r="H2" s="114"/>
      <c r="I2" s="19"/>
    </row>
    <row r="3" spans="1:9" ht="15.75" x14ac:dyDescent="0.25">
      <c r="A3" s="114"/>
      <c r="B3" s="114"/>
      <c r="C3" s="114"/>
      <c r="D3" s="114"/>
      <c r="E3" s="114"/>
      <c r="F3" s="114"/>
      <c r="G3" s="114"/>
      <c r="H3" s="20"/>
      <c r="I3" s="20"/>
    </row>
    <row r="4" spans="1:9" ht="15.75" x14ac:dyDescent="0.25">
      <c r="B4" s="118"/>
      <c r="C4" s="118"/>
      <c r="D4" s="118" t="s">
        <v>67</v>
      </c>
      <c r="E4" s="118"/>
      <c r="F4" s="118"/>
      <c r="G4" s="118"/>
      <c r="H4" s="118"/>
    </row>
    <row r="5" spans="1:9" ht="15.75" x14ac:dyDescent="0.25">
      <c r="A5" s="114"/>
      <c r="B5" s="114"/>
      <c r="C5" s="114"/>
      <c r="D5" s="114"/>
      <c r="E5" s="114"/>
      <c r="F5" s="114"/>
      <c r="G5" s="114"/>
      <c r="H5" s="20"/>
    </row>
    <row r="6" spans="1:9" ht="90" customHeight="1" x14ac:dyDescent="0.25">
      <c r="A6" s="166" t="s">
        <v>8</v>
      </c>
      <c r="B6" s="167"/>
      <c r="C6" s="167"/>
      <c r="D6" s="168"/>
      <c r="E6" s="22" t="s">
        <v>148</v>
      </c>
      <c r="F6" s="22" t="s">
        <v>149</v>
      </c>
      <c r="G6" s="22" t="s">
        <v>156</v>
      </c>
      <c r="H6" s="22" t="s">
        <v>59</v>
      </c>
    </row>
    <row r="7" spans="1:9" ht="15.75" x14ac:dyDescent="0.25">
      <c r="A7" s="115">
        <v>1</v>
      </c>
      <c r="B7" s="115"/>
      <c r="C7" s="115"/>
      <c r="D7" s="115"/>
      <c r="E7" s="22">
        <v>2</v>
      </c>
      <c r="F7" s="22">
        <v>3</v>
      </c>
      <c r="G7" s="22">
        <v>4</v>
      </c>
      <c r="H7" s="22" t="s">
        <v>52</v>
      </c>
    </row>
    <row r="8" spans="1:9" ht="42.75" customHeight="1" x14ac:dyDescent="0.25">
      <c r="A8" s="120" t="s">
        <v>113</v>
      </c>
      <c r="B8" s="120"/>
      <c r="C8" s="120"/>
      <c r="D8" s="103" t="s">
        <v>114</v>
      </c>
      <c r="E8" s="23">
        <f>SUM(E9:E11)</f>
        <v>1993162</v>
      </c>
      <c r="F8" s="23">
        <f>SUM(F9:F11)</f>
        <v>1993162</v>
      </c>
      <c r="G8" s="24">
        <f>SUM(G9:G11)</f>
        <v>975049.01</v>
      </c>
      <c r="H8" s="24">
        <f t="shared" ref="H8:H16" si="0">G8/F8*100</f>
        <v>48.919706978158324</v>
      </c>
    </row>
    <row r="9" spans="1:9" ht="36.75" customHeight="1" x14ac:dyDescent="0.25">
      <c r="A9" s="120">
        <v>11</v>
      </c>
      <c r="B9" s="120"/>
      <c r="C9" s="120"/>
      <c r="D9" s="25" t="s">
        <v>115</v>
      </c>
      <c r="E9" s="23">
        <v>1970673</v>
      </c>
      <c r="F9" s="26">
        <v>1970673</v>
      </c>
      <c r="G9" s="27">
        <v>975049.01</v>
      </c>
      <c r="H9" s="24">
        <f t="shared" si="0"/>
        <v>49.477970723707074</v>
      </c>
    </row>
    <row r="10" spans="1:9" ht="40.5" customHeight="1" x14ac:dyDescent="0.25">
      <c r="A10" s="122">
        <v>12</v>
      </c>
      <c r="B10" s="122"/>
      <c r="C10" s="122"/>
      <c r="D10" s="25" t="s">
        <v>116</v>
      </c>
      <c r="E10" s="23">
        <v>5622</v>
      </c>
      <c r="F10" s="26">
        <v>5622</v>
      </c>
      <c r="G10" s="27">
        <v>0</v>
      </c>
      <c r="H10" s="24">
        <f t="shared" si="0"/>
        <v>0</v>
      </c>
    </row>
    <row r="11" spans="1:9" ht="15.75" x14ac:dyDescent="0.25">
      <c r="A11" s="120">
        <v>51</v>
      </c>
      <c r="B11" s="98"/>
      <c r="C11" s="95"/>
      <c r="D11" s="28" t="s">
        <v>117</v>
      </c>
      <c r="E11" s="23">
        <v>16867</v>
      </c>
      <c r="F11" s="26">
        <v>16867</v>
      </c>
      <c r="G11" s="27">
        <v>0</v>
      </c>
      <c r="H11" s="24">
        <f t="shared" si="0"/>
        <v>0</v>
      </c>
    </row>
    <row r="12" spans="1:9" ht="33.75" customHeight="1" x14ac:dyDescent="0.25">
      <c r="A12" s="120">
        <v>32</v>
      </c>
      <c r="B12" s="98"/>
      <c r="C12" s="95"/>
      <c r="D12" s="28" t="s">
        <v>118</v>
      </c>
      <c r="E12" s="23">
        <f>SUM(E13)</f>
        <v>1993162</v>
      </c>
      <c r="F12" s="23">
        <f>SUM(F13)</f>
        <v>1993162</v>
      </c>
      <c r="G12" s="27">
        <f>SUM(G13)</f>
        <v>975049.01</v>
      </c>
      <c r="H12" s="24">
        <f t="shared" si="0"/>
        <v>48.919706978158324</v>
      </c>
    </row>
    <row r="13" spans="1:9" ht="67.5" customHeight="1" x14ac:dyDescent="0.25">
      <c r="A13" s="121">
        <v>3220</v>
      </c>
      <c r="B13" s="121"/>
      <c r="C13" s="117"/>
      <c r="D13" s="104" t="s">
        <v>132</v>
      </c>
      <c r="E13" s="41">
        <f>E14+E49+E56</f>
        <v>1993162</v>
      </c>
      <c r="F13" s="41">
        <f>F14+F49+F56</f>
        <v>1993162</v>
      </c>
      <c r="G13" s="43">
        <f>G14+G49+G56</f>
        <v>975049.01</v>
      </c>
      <c r="H13" s="88">
        <f t="shared" si="0"/>
        <v>48.919706978158324</v>
      </c>
    </row>
    <row r="14" spans="1:9" ht="57.75" customHeight="1" x14ac:dyDescent="0.25">
      <c r="A14" s="121" t="s">
        <v>119</v>
      </c>
      <c r="B14" s="121"/>
      <c r="C14" s="117"/>
      <c r="D14" s="104" t="s">
        <v>120</v>
      </c>
      <c r="E14" s="41">
        <f>SUM(E15)</f>
        <v>1944173</v>
      </c>
      <c r="F14" s="42">
        <f>SUM(F15)</f>
        <v>1944173</v>
      </c>
      <c r="G14" s="43">
        <f>SUM(G15)</f>
        <v>975049.01</v>
      </c>
      <c r="H14" s="24">
        <f t="shared" si="0"/>
        <v>50.15237892924138</v>
      </c>
    </row>
    <row r="15" spans="1:9" ht="15.75" x14ac:dyDescent="0.25">
      <c r="A15" s="119">
        <v>11</v>
      </c>
      <c r="B15" s="119"/>
      <c r="C15" s="119"/>
      <c r="D15" s="89" t="s">
        <v>121</v>
      </c>
      <c r="E15" s="90">
        <f>E16+E21+E45+E47</f>
        <v>1944173</v>
      </c>
      <c r="F15" s="90">
        <f>F16+F21+F45+F47</f>
        <v>1944173</v>
      </c>
      <c r="G15" s="91">
        <f>G16+G21+G45+G47</f>
        <v>975049.01</v>
      </c>
      <c r="H15" s="91">
        <f t="shared" si="0"/>
        <v>50.15237892924138</v>
      </c>
    </row>
    <row r="16" spans="1:9" ht="30" customHeight="1" x14ac:dyDescent="0.25">
      <c r="A16" s="122"/>
      <c r="B16" s="122">
        <v>31</v>
      </c>
      <c r="C16" s="122"/>
      <c r="D16" s="25" t="s">
        <v>5</v>
      </c>
      <c r="E16" s="23">
        <v>1216371</v>
      </c>
      <c r="F16" s="26">
        <v>1216371</v>
      </c>
      <c r="G16" s="27">
        <f>SUM(G17:G20)</f>
        <v>634144.59</v>
      </c>
      <c r="H16" s="24">
        <f t="shared" si="0"/>
        <v>52.134142461469402</v>
      </c>
    </row>
    <row r="17" spans="1:8" ht="30" customHeight="1" x14ac:dyDescent="0.25">
      <c r="A17" s="100"/>
      <c r="B17" s="100"/>
      <c r="C17" s="101">
        <v>3111</v>
      </c>
      <c r="D17" s="25" t="s">
        <v>122</v>
      </c>
      <c r="E17" s="23"/>
      <c r="F17" s="26"/>
      <c r="G17" s="27">
        <v>523948.91</v>
      </c>
      <c r="H17" s="24"/>
    </row>
    <row r="18" spans="1:8" ht="30" customHeight="1" x14ac:dyDescent="0.25">
      <c r="A18" s="29"/>
      <c r="B18" s="95"/>
      <c r="C18" s="96">
        <v>3113</v>
      </c>
      <c r="D18" s="103" t="s">
        <v>75</v>
      </c>
      <c r="E18" s="23"/>
      <c r="F18" s="26"/>
      <c r="G18" s="27">
        <v>803.69</v>
      </c>
      <c r="H18" s="24"/>
    </row>
    <row r="19" spans="1:8" ht="30" customHeight="1" x14ac:dyDescent="0.25">
      <c r="A19" s="29"/>
      <c r="B19" s="95"/>
      <c r="C19" s="96">
        <v>3121</v>
      </c>
      <c r="D19" s="103" t="s">
        <v>76</v>
      </c>
      <c r="E19" s="23"/>
      <c r="F19" s="26"/>
      <c r="G19" s="27">
        <v>24538.04</v>
      </c>
      <c r="H19" s="24"/>
    </row>
    <row r="20" spans="1:8" ht="30" customHeight="1" x14ac:dyDescent="0.25">
      <c r="A20" s="29"/>
      <c r="B20" s="95"/>
      <c r="C20" s="96">
        <v>3132</v>
      </c>
      <c r="D20" s="103" t="s">
        <v>78</v>
      </c>
      <c r="E20" s="23"/>
      <c r="F20" s="26"/>
      <c r="G20" s="27">
        <v>84853.95</v>
      </c>
      <c r="H20" s="24"/>
    </row>
    <row r="21" spans="1:8" ht="30" customHeight="1" x14ac:dyDescent="0.25">
      <c r="A21" s="29"/>
      <c r="B21" s="95">
        <v>32</v>
      </c>
      <c r="C21" s="96"/>
      <c r="D21" s="25" t="s">
        <v>15</v>
      </c>
      <c r="E21" s="23">
        <v>722752</v>
      </c>
      <c r="F21" s="26">
        <v>722752</v>
      </c>
      <c r="G21" s="27">
        <f>SUM(G22:G44)</f>
        <v>340523.46</v>
      </c>
      <c r="H21" s="24">
        <f>G21/F21*100</f>
        <v>47.114841605419286</v>
      </c>
    </row>
    <row r="22" spans="1:8" ht="30" customHeight="1" x14ac:dyDescent="0.25">
      <c r="A22" s="29"/>
      <c r="B22" s="95"/>
      <c r="C22" s="96">
        <v>3211</v>
      </c>
      <c r="D22" s="25" t="s">
        <v>40</v>
      </c>
      <c r="E22" s="23"/>
      <c r="F22" s="26"/>
      <c r="G22" s="27">
        <v>8036.78</v>
      </c>
      <c r="H22" s="24"/>
    </row>
    <row r="23" spans="1:8" ht="30" customHeight="1" x14ac:dyDescent="0.25">
      <c r="A23" s="29"/>
      <c r="B23" s="95"/>
      <c r="C23" s="96">
        <v>3212</v>
      </c>
      <c r="D23" s="25" t="s">
        <v>123</v>
      </c>
      <c r="E23" s="23"/>
      <c r="F23" s="26"/>
      <c r="G23" s="27">
        <v>16988.18</v>
      </c>
      <c r="H23" s="24"/>
    </row>
    <row r="24" spans="1:8" ht="30" customHeight="1" x14ac:dyDescent="0.25">
      <c r="A24" s="29"/>
      <c r="B24" s="99"/>
      <c r="C24" s="97">
        <v>3213</v>
      </c>
      <c r="D24" s="29" t="s">
        <v>80</v>
      </c>
      <c r="E24" s="29"/>
      <c r="F24" s="29"/>
      <c r="G24" s="31">
        <v>4492.1000000000004</v>
      </c>
      <c r="H24" s="24"/>
    </row>
    <row r="25" spans="1:8" ht="30" customHeight="1" x14ac:dyDescent="0.25">
      <c r="A25" s="29"/>
      <c r="B25" s="99"/>
      <c r="C25" s="97">
        <v>3221</v>
      </c>
      <c r="D25" s="29" t="s">
        <v>82</v>
      </c>
      <c r="E25" s="29"/>
      <c r="F25" s="29"/>
      <c r="G25" s="31">
        <v>2001.3</v>
      </c>
      <c r="H25" s="24"/>
    </row>
    <row r="26" spans="1:8" ht="30" customHeight="1" x14ac:dyDescent="0.25">
      <c r="A26" s="29"/>
      <c r="B26" s="99"/>
      <c r="C26" s="97">
        <v>3222</v>
      </c>
      <c r="D26" s="29" t="s">
        <v>133</v>
      </c>
      <c r="E26" s="29"/>
      <c r="F26" s="29"/>
      <c r="G26" s="31">
        <v>0</v>
      </c>
      <c r="H26" s="24"/>
    </row>
    <row r="27" spans="1:8" ht="30" customHeight="1" x14ac:dyDescent="0.25">
      <c r="A27" s="29"/>
      <c r="B27" s="99"/>
      <c r="C27" s="97">
        <v>3223</v>
      </c>
      <c r="D27" s="29" t="s">
        <v>83</v>
      </c>
      <c r="E27" s="29"/>
      <c r="F27" s="29"/>
      <c r="G27" s="31">
        <v>209.41</v>
      </c>
      <c r="H27" s="24"/>
    </row>
    <row r="28" spans="1:8" ht="30" customHeight="1" x14ac:dyDescent="0.25">
      <c r="A28" s="29"/>
      <c r="B28" s="99"/>
      <c r="C28" s="97">
        <v>3224</v>
      </c>
      <c r="D28" s="29" t="s">
        <v>84</v>
      </c>
      <c r="E28" s="29"/>
      <c r="F28" s="29"/>
      <c r="G28" s="31">
        <v>510.36</v>
      </c>
      <c r="H28" s="24"/>
    </row>
    <row r="29" spans="1:8" ht="30" customHeight="1" x14ac:dyDescent="0.25">
      <c r="A29" s="29"/>
      <c r="B29" s="99"/>
      <c r="C29" s="97">
        <v>3225</v>
      </c>
      <c r="D29" s="29" t="s">
        <v>85</v>
      </c>
      <c r="E29" s="29"/>
      <c r="F29" s="29"/>
      <c r="G29" s="31">
        <v>0</v>
      </c>
      <c r="H29" s="24"/>
    </row>
    <row r="30" spans="1:8" s="109" customFormat="1" ht="30" customHeight="1" x14ac:dyDescent="0.25">
      <c r="A30" s="105"/>
      <c r="B30" s="106"/>
      <c r="C30" s="107">
        <v>3231</v>
      </c>
      <c r="D30" s="35" t="s">
        <v>87</v>
      </c>
      <c r="E30" s="40"/>
      <c r="F30" s="40"/>
      <c r="G30" s="108">
        <v>6655.34</v>
      </c>
      <c r="H30" s="24"/>
    </row>
    <row r="31" spans="1:8" s="109" customFormat="1" ht="30" customHeight="1" x14ac:dyDescent="0.25">
      <c r="A31" s="105"/>
      <c r="B31" s="110"/>
      <c r="C31" s="111">
        <v>3232</v>
      </c>
      <c r="D31" s="35" t="s">
        <v>88</v>
      </c>
      <c r="E31" s="40"/>
      <c r="F31" s="40"/>
      <c r="G31" s="108">
        <v>3301.7</v>
      </c>
      <c r="H31" s="24"/>
    </row>
    <row r="32" spans="1:8" s="109" customFormat="1" ht="30" customHeight="1" x14ac:dyDescent="0.25">
      <c r="A32" s="105"/>
      <c r="B32" s="110"/>
      <c r="C32" s="111">
        <v>3233</v>
      </c>
      <c r="D32" s="35" t="s">
        <v>134</v>
      </c>
      <c r="E32" s="40"/>
      <c r="F32" s="40"/>
      <c r="G32" s="108">
        <v>742.5</v>
      </c>
      <c r="H32" s="24"/>
    </row>
    <row r="33" spans="1:8" s="109" customFormat="1" ht="30" customHeight="1" x14ac:dyDescent="0.25">
      <c r="A33" s="105"/>
      <c r="B33" s="110"/>
      <c r="C33" s="111">
        <v>3235</v>
      </c>
      <c r="D33" s="35" t="s">
        <v>89</v>
      </c>
      <c r="E33" s="40"/>
      <c r="F33" s="40"/>
      <c r="G33" s="108">
        <v>10477.540000000001</v>
      </c>
      <c r="H33" s="24"/>
    </row>
    <row r="34" spans="1:8" s="109" customFormat="1" ht="30" customHeight="1" x14ac:dyDescent="0.25">
      <c r="A34" s="105"/>
      <c r="B34" s="110"/>
      <c r="C34" s="111">
        <v>3236</v>
      </c>
      <c r="D34" s="35" t="s">
        <v>90</v>
      </c>
      <c r="E34" s="40"/>
      <c r="F34" s="40"/>
      <c r="G34" s="108">
        <v>0</v>
      </c>
      <c r="H34" s="24"/>
    </row>
    <row r="35" spans="1:8" s="109" customFormat="1" ht="30" customHeight="1" x14ac:dyDescent="0.25">
      <c r="A35" s="105"/>
      <c r="B35" s="110"/>
      <c r="C35" s="111">
        <v>3237</v>
      </c>
      <c r="D35" s="105" t="s">
        <v>91</v>
      </c>
      <c r="E35" s="105"/>
      <c r="F35" s="105"/>
      <c r="G35" s="112">
        <v>17028.16</v>
      </c>
      <c r="H35" s="24"/>
    </row>
    <row r="36" spans="1:8" s="109" customFormat="1" ht="30" customHeight="1" x14ac:dyDescent="0.25">
      <c r="A36" s="105"/>
      <c r="B36" s="110"/>
      <c r="C36" s="111">
        <v>3238</v>
      </c>
      <c r="D36" s="105" t="s">
        <v>92</v>
      </c>
      <c r="E36" s="105"/>
      <c r="F36" s="105"/>
      <c r="G36" s="112">
        <v>30399.03</v>
      </c>
      <c r="H36" s="24"/>
    </row>
    <row r="37" spans="1:8" s="109" customFormat="1" ht="30" customHeight="1" x14ac:dyDescent="0.25">
      <c r="A37" s="105"/>
      <c r="B37" s="110"/>
      <c r="C37" s="111">
        <v>3239</v>
      </c>
      <c r="D37" s="105" t="s">
        <v>93</v>
      </c>
      <c r="E37" s="105"/>
      <c r="F37" s="105"/>
      <c r="G37" s="112">
        <v>8602.44</v>
      </c>
      <c r="H37" s="24"/>
    </row>
    <row r="38" spans="1:8" s="109" customFormat="1" ht="30" customHeight="1" x14ac:dyDescent="0.25">
      <c r="A38" s="105"/>
      <c r="B38" s="110"/>
      <c r="C38" s="111">
        <v>3291</v>
      </c>
      <c r="D38" s="35" t="s">
        <v>124</v>
      </c>
      <c r="E38" s="105"/>
      <c r="F38" s="105"/>
      <c r="G38" s="112">
        <v>2433.96</v>
      </c>
      <c r="H38" s="24"/>
    </row>
    <row r="39" spans="1:8" s="109" customFormat="1" ht="30" customHeight="1" x14ac:dyDescent="0.25">
      <c r="A39" s="105"/>
      <c r="B39" s="110"/>
      <c r="C39" s="111">
        <v>3292</v>
      </c>
      <c r="D39" s="35" t="s">
        <v>135</v>
      </c>
      <c r="E39" s="105"/>
      <c r="F39" s="105"/>
      <c r="G39" s="112">
        <v>0</v>
      </c>
      <c r="H39" s="24"/>
    </row>
    <row r="40" spans="1:8" ht="30" customHeight="1" x14ac:dyDescent="0.25">
      <c r="A40" s="29"/>
      <c r="B40" s="95"/>
      <c r="C40" s="96">
        <v>3293</v>
      </c>
      <c r="D40" s="29" t="s">
        <v>97</v>
      </c>
      <c r="E40" s="29"/>
      <c r="F40" s="29"/>
      <c r="G40" s="31">
        <v>4858.32</v>
      </c>
      <c r="H40" s="24"/>
    </row>
    <row r="41" spans="1:8" ht="30" customHeight="1" x14ac:dyDescent="0.25">
      <c r="A41" s="29"/>
      <c r="B41" s="95"/>
      <c r="C41" s="96">
        <v>3294</v>
      </c>
      <c r="D41" s="29" t="s">
        <v>98</v>
      </c>
      <c r="E41" s="29"/>
      <c r="F41" s="29"/>
      <c r="G41" s="31">
        <v>222968.41</v>
      </c>
      <c r="H41" s="24"/>
    </row>
    <row r="42" spans="1:8" ht="30" customHeight="1" x14ac:dyDescent="0.25">
      <c r="A42" s="29"/>
      <c r="B42" s="95"/>
      <c r="C42" s="96">
        <v>3295</v>
      </c>
      <c r="D42" s="29" t="s">
        <v>99</v>
      </c>
      <c r="E42" s="29"/>
      <c r="F42" s="29"/>
      <c r="G42" s="31">
        <v>161.77000000000001</v>
      </c>
      <c r="H42" s="24"/>
    </row>
    <row r="43" spans="1:8" ht="30" customHeight="1" x14ac:dyDescent="0.25">
      <c r="A43" s="29"/>
      <c r="B43" s="95"/>
      <c r="C43" s="96">
        <v>3296</v>
      </c>
      <c r="D43" s="29" t="s">
        <v>100</v>
      </c>
      <c r="E43" s="29"/>
      <c r="F43" s="29"/>
      <c r="G43" s="31">
        <v>441.36</v>
      </c>
      <c r="H43" s="24"/>
    </row>
    <row r="44" spans="1:8" ht="30" customHeight="1" x14ac:dyDescent="0.25">
      <c r="A44" s="29"/>
      <c r="B44" s="95"/>
      <c r="C44" s="96">
        <v>3299</v>
      </c>
      <c r="D44" s="29" t="s">
        <v>94</v>
      </c>
      <c r="E44" s="29"/>
      <c r="F44" s="29"/>
      <c r="G44" s="31">
        <v>214.8</v>
      </c>
      <c r="H44" s="24"/>
    </row>
    <row r="45" spans="1:8" ht="30" customHeight="1" x14ac:dyDescent="0.25">
      <c r="A45" s="29"/>
      <c r="B45" s="95">
        <v>34</v>
      </c>
      <c r="C45" s="96"/>
      <c r="D45" s="29" t="s">
        <v>95</v>
      </c>
      <c r="E45" s="37">
        <v>400</v>
      </c>
      <c r="F45" s="37">
        <v>400</v>
      </c>
      <c r="G45" s="31">
        <f>SUM(G46)</f>
        <v>380.96</v>
      </c>
      <c r="H45" s="24">
        <f>G45/F45*100</f>
        <v>95.24</v>
      </c>
    </row>
    <row r="46" spans="1:8" ht="30" customHeight="1" x14ac:dyDescent="0.25">
      <c r="A46" s="29"/>
      <c r="B46" s="95"/>
      <c r="C46" s="96">
        <v>3433</v>
      </c>
      <c r="D46" s="29" t="s">
        <v>103</v>
      </c>
      <c r="E46" s="37"/>
      <c r="F46" s="37"/>
      <c r="G46" s="31">
        <v>380.96</v>
      </c>
      <c r="H46" s="24"/>
    </row>
    <row r="47" spans="1:8" ht="30" customHeight="1" x14ac:dyDescent="0.25">
      <c r="A47" s="29"/>
      <c r="B47" s="95">
        <v>42</v>
      </c>
      <c r="C47" s="96"/>
      <c r="D47" s="35" t="s">
        <v>125</v>
      </c>
      <c r="E47" s="37">
        <v>4650</v>
      </c>
      <c r="F47" s="37">
        <v>4650</v>
      </c>
      <c r="G47" s="31">
        <v>0</v>
      </c>
      <c r="H47" s="24">
        <f>G47/F47*100</f>
        <v>0</v>
      </c>
    </row>
    <row r="48" spans="1:8" ht="30" customHeight="1" x14ac:dyDescent="0.25">
      <c r="A48" s="29"/>
      <c r="B48" s="95"/>
      <c r="C48" s="96">
        <v>4221</v>
      </c>
      <c r="D48" s="35" t="s">
        <v>136</v>
      </c>
      <c r="E48" s="37"/>
      <c r="F48" s="37"/>
      <c r="G48" s="31">
        <v>0</v>
      </c>
      <c r="H48" s="24"/>
    </row>
    <row r="49" spans="1:8" ht="30" customHeight="1" x14ac:dyDescent="0.25">
      <c r="A49" s="117" t="s">
        <v>126</v>
      </c>
      <c r="B49" s="117"/>
      <c r="C49" s="117"/>
      <c r="D49" s="40" t="s">
        <v>127</v>
      </c>
      <c r="E49" s="38">
        <f>E50+E53</f>
        <v>22489</v>
      </c>
      <c r="F49" s="38">
        <f>F50+F53</f>
        <v>22489</v>
      </c>
      <c r="G49" s="39">
        <f>G50+G53</f>
        <v>0</v>
      </c>
      <c r="H49" s="24">
        <f>G49/F49*100</f>
        <v>0</v>
      </c>
    </row>
    <row r="50" spans="1:8" ht="30" customHeight="1" x14ac:dyDescent="0.25">
      <c r="A50" s="116">
        <v>12</v>
      </c>
      <c r="B50" s="116"/>
      <c r="C50" s="116"/>
      <c r="D50" s="92" t="s">
        <v>128</v>
      </c>
      <c r="E50" s="93">
        <f>SUM(E51)</f>
        <v>5622</v>
      </c>
      <c r="F50" s="93">
        <f>SUM(F51)</f>
        <v>5622</v>
      </c>
      <c r="G50" s="94">
        <f>SUM(G51)</f>
        <v>0</v>
      </c>
      <c r="H50" s="91">
        <f>G50/F50*100</f>
        <v>0</v>
      </c>
    </row>
    <row r="51" spans="1:8" ht="30" customHeight="1" x14ac:dyDescent="0.25">
      <c r="A51" s="122"/>
      <c r="B51" s="122">
        <v>32</v>
      </c>
      <c r="C51" s="122"/>
      <c r="D51" s="29" t="s">
        <v>15</v>
      </c>
      <c r="E51" s="37">
        <v>5622</v>
      </c>
      <c r="F51" s="37">
        <v>5622</v>
      </c>
      <c r="G51" s="31">
        <v>0</v>
      </c>
      <c r="H51" s="24">
        <f>G51/F51*100</f>
        <v>0</v>
      </c>
    </row>
    <row r="52" spans="1:8" ht="30" customHeight="1" x14ac:dyDescent="0.25">
      <c r="A52" s="122"/>
      <c r="B52" s="122"/>
      <c r="C52" s="122">
        <v>3237</v>
      </c>
      <c r="D52" s="29" t="s">
        <v>91</v>
      </c>
      <c r="E52" s="37"/>
      <c r="F52" s="37"/>
      <c r="G52" s="31">
        <v>0</v>
      </c>
      <c r="H52" s="24"/>
    </row>
    <row r="53" spans="1:8" ht="30" customHeight="1" x14ac:dyDescent="0.25">
      <c r="A53" s="116">
        <v>51</v>
      </c>
      <c r="B53" s="116"/>
      <c r="C53" s="116"/>
      <c r="D53" s="92" t="s">
        <v>129</v>
      </c>
      <c r="E53" s="93">
        <f>SUM(E54)</f>
        <v>16867</v>
      </c>
      <c r="F53" s="93">
        <f>SUM(F54)</f>
        <v>16867</v>
      </c>
      <c r="G53" s="94">
        <f>SUM(G54)</f>
        <v>0</v>
      </c>
      <c r="H53" s="91">
        <f>G53/F53*100</f>
        <v>0</v>
      </c>
    </row>
    <row r="54" spans="1:8" ht="30" customHeight="1" x14ac:dyDescent="0.25">
      <c r="A54" s="122"/>
      <c r="B54" s="122">
        <v>32</v>
      </c>
      <c r="C54" s="122"/>
      <c r="D54" s="29" t="s">
        <v>15</v>
      </c>
      <c r="E54" s="37">
        <v>16867</v>
      </c>
      <c r="F54" s="37">
        <v>16867</v>
      </c>
      <c r="G54" s="31">
        <v>0</v>
      </c>
      <c r="H54" s="24">
        <f>G54/F54*100</f>
        <v>0</v>
      </c>
    </row>
    <row r="55" spans="1:8" ht="30" customHeight="1" x14ac:dyDescent="0.25">
      <c r="A55" s="122"/>
      <c r="B55" s="122"/>
      <c r="C55" s="122">
        <v>3237</v>
      </c>
      <c r="D55" s="29" t="s">
        <v>91</v>
      </c>
      <c r="E55" s="37"/>
      <c r="F55" s="37"/>
      <c r="G55" s="31">
        <v>0</v>
      </c>
      <c r="H55" s="24"/>
    </row>
    <row r="56" spans="1:8" ht="30" customHeight="1" x14ac:dyDescent="0.25">
      <c r="A56" s="117" t="s">
        <v>130</v>
      </c>
      <c r="B56" s="117"/>
      <c r="C56" s="117"/>
      <c r="D56" s="34" t="s">
        <v>131</v>
      </c>
      <c r="E56" s="38">
        <f>E57</f>
        <v>26500</v>
      </c>
      <c r="F56" s="38">
        <f>F57</f>
        <v>26500</v>
      </c>
      <c r="G56" s="39">
        <f>G57</f>
        <v>0</v>
      </c>
      <c r="H56" s="91">
        <f>G56/F56*100</f>
        <v>0</v>
      </c>
    </row>
    <row r="57" spans="1:8" ht="30" customHeight="1" x14ac:dyDescent="0.25">
      <c r="A57" s="116">
        <v>11</v>
      </c>
      <c r="B57" s="116"/>
      <c r="C57" s="116"/>
      <c r="D57" s="92" t="s">
        <v>121</v>
      </c>
      <c r="E57" s="93">
        <f>E58+E60</f>
        <v>26500</v>
      </c>
      <c r="F57" s="93">
        <f>F58+F60</f>
        <v>26500</v>
      </c>
      <c r="G57" s="93">
        <f>G58+G60</f>
        <v>0</v>
      </c>
      <c r="H57" s="24">
        <f>G57/F57*100</f>
        <v>0</v>
      </c>
    </row>
    <row r="58" spans="1:8" ht="30" customHeight="1" x14ac:dyDescent="0.25">
      <c r="A58" s="122"/>
      <c r="B58" s="122">
        <v>41</v>
      </c>
      <c r="C58" s="122"/>
      <c r="D58" s="35" t="s">
        <v>7</v>
      </c>
      <c r="E58" s="37">
        <v>1500</v>
      </c>
      <c r="F58" s="37">
        <v>1500</v>
      </c>
      <c r="G58" s="31">
        <f>SUM(G59)</f>
        <v>0</v>
      </c>
      <c r="H58" s="24">
        <f>G58/F58*100</f>
        <v>0</v>
      </c>
    </row>
    <row r="59" spans="1:8" ht="30" customHeight="1" x14ac:dyDescent="0.25">
      <c r="A59" s="122"/>
      <c r="B59" s="122"/>
      <c r="C59" s="122">
        <v>4123</v>
      </c>
      <c r="D59" s="29" t="s">
        <v>106</v>
      </c>
      <c r="E59" s="37"/>
      <c r="F59" s="37"/>
      <c r="G59" s="31">
        <v>0</v>
      </c>
      <c r="H59" s="24"/>
    </row>
    <row r="60" spans="1:8" ht="30" customHeight="1" x14ac:dyDescent="0.25">
      <c r="A60" s="122"/>
      <c r="B60" s="122">
        <v>42</v>
      </c>
      <c r="C60" s="122"/>
      <c r="D60" s="35" t="s">
        <v>125</v>
      </c>
      <c r="E60" s="37">
        <v>25000</v>
      </c>
      <c r="F60" s="37">
        <v>25000</v>
      </c>
      <c r="G60" s="31">
        <f>SUM(G61)</f>
        <v>0</v>
      </c>
      <c r="H60" s="24">
        <f>G60/F60*100</f>
        <v>0</v>
      </c>
    </row>
    <row r="61" spans="1:8" s="2" customFormat="1" ht="28.5" customHeight="1" x14ac:dyDescent="0.25">
      <c r="A61" s="16"/>
      <c r="B61" s="16"/>
      <c r="C61" s="16">
        <v>4221</v>
      </c>
      <c r="D61" s="35" t="s">
        <v>136</v>
      </c>
      <c r="E61" s="16"/>
      <c r="F61" s="16"/>
      <c r="G61" s="113">
        <v>0</v>
      </c>
      <c r="H61" s="113"/>
    </row>
    <row r="62" spans="1:8" ht="15.75" x14ac:dyDescent="0.25">
      <c r="G62" s="32"/>
      <c r="H62" s="32"/>
    </row>
    <row r="63" spans="1:8" ht="15.75" x14ac:dyDescent="0.25">
      <c r="G63" s="32"/>
      <c r="H63" s="32"/>
    </row>
    <row r="64" spans="1:8" ht="15.75" x14ac:dyDescent="0.25">
      <c r="G64" s="32"/>
      <c r="H64" s="32"/>
    </row>
    <row r="65" spans="7:8" ht="15.75" x14ac:dyDescent="0.25">
      <c r="G65" s="32"/>
      <c r="H65" s="32"/>
    </row>
    <row r="66" spans="7:8" ht="15.75" x14ac:dyDescent="0.25">
      <c r="G66" s="32"/>
      <c r="H66" s="32"/>
    </row>
    <row r="67" spans="7:8" ht="15.75" x14ac:dyDescent="0.25">
      <c r="G67" s="32"/>
      <c r="H67" s="32"/>
    </row>
    <row r="68" spans="7:8" ht="15.75" x14ac:dyDescent="0.25">
      <c r="G68" s="32"/>
      <c r="H68" s="32"/>
    </row>
    <row r="69" spans="7:8" ht="15.75" x14ac:dyDescent="0.25">
      <c r="G69" s="32"/>
      <c r="H69" s="32"/>
    </row>
    <row r="70" spans="7:8" ht="15.75" x14ac:dyDescent="0.25">
      <c r="G70" s="32"/>
      <c r="H70" s="32"/>
    </row>
    <row r="71" spans="7:8" ht="15.75" x14ac:dyDescent="0.25">
      <c r="G71" s="32"/>
      <c r="H71" s="32"/>
    </row>
    <row r="72" spans="7:8" ht="15.75" x14ac:dyDescent="0.25">
      <c r="G72" s="32"/>
      <c r="H72" s="32"/>
    </row>
    <row r="73" spans="7:8" ht="15.75" x14ac:dyDescent="0.25">
      <c r="G73" s="32"/>
      <c r="H73" s="32"/>
    </row>
    <row r="74" spans="7:8" ht="15.75" x14ac:dyDescent="0.25">
      <c r="G74" s="32"/>
      <c r="H74" s="32"/>
    </row>
  </sheetData>
  <mergeCells count="1">
    <mergeCell ref="A6:D6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3</vt:i4>
      </vt:variant>
    </vt:vector>
  </HeadingPairs>
  <TitlesOfParts>
    <vt:vector size="11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List1</vt:lpstr>
      <vt:lpstr>' Račun prihoda i rashoda'!Podrucje_ispisa</vt:lpstr>
      <vt:lpstr>'POSEBNI DIO'!Podrucje_ispisa</vt:lpstr>
      <vt:lpstr>SAŽETAK!Podrucje_ispisa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Igor Božičević</cp:lastModifiedBy>
  <cp:lastPrinted>2024-08-06T07:02:23Z</cp:lastPrinted>
  <dcterms:created xsi:type="dcterms:W3CDTF">2022-08-12T12:51:27Z</dcterms:created>
  <dcterms:modified xsi:type="dcterms:W3CDTF">2024-08-06T09:05:05Z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</Properties>
</file>